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<sst xmlns="http://schemas.openxmlformats.org/spreadsheetml/2006/main" count="142" uniqueCount="115">
  <si>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</si>
  <si>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</si>
  <si>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</si>
  <si>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</si>
  <si>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</si>
  <si>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</si>
  <si>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</si>
  <si>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</si>
  <si>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</si>
  <si>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</si>
  <si>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</si>
  <si>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</si>
  <si>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</si>
  <si>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</si>
  <si>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</si>
  <si>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</si>
  <si>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</si>
  <si>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</si>
  <si>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</si>
  <si>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</si>
  <si>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</si>
  <si>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</si>
  <si>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</si>
  <si>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</si>
  <si>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</si>
  <si>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</si>
  <si>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</si>
  <si>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</si>
  <si>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</si>
  <si>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</si>
  <si>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</si>
  <si>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</si>
  <si>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</si>
  <si>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</si>
  <si>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</si>
  <si>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</si>
  <si>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</si>
  <si>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</si>
  <si>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</si>
  <si>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</si>
  <si>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</si>
  <si>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</si>
  <si>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</si>
  <si>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</si>
  <si>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</si>
  <si>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</si>
  <si>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</si>
  <si>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</si>
  <si>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</si>
  <si>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</si>
  <si>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</si>
  <si>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</si>
  <si>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</si>
  <si>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</si>
  <si>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</si>
  <si>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</si>
  <si>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</si>
  <si>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</si>
  <si>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</si>
  <si>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</si>
  <si>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</si>
  <si>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</si>
  <si>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</si>
  <si>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</si>
  <si>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</si>
  <si>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</si>
  <si>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</si>
  <si>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</si>
  <si>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</si>
  <si>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</si>
  <si>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</si>
  <si>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</si>
  <si>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</si>
  <si>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</si>
  <si>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</si>
  <si>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</si>
  <si>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</si>
  <si>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</si>
  <si>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</si>
  <si>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</si>
  <si>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</si>
  <si>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</si>
  <si>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</si>
  <si>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</si>
  <si>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</si>
  <si>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</si>
  <si>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</si>
  <si>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</si>
  <si>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</si>
  <si>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</si>
  <si>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</si>
  <si>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</si>
  <si>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</si>
  <si>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</si>
  <si>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</si>
  <si>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ост.на 01.01</t>
  </si>
  <si>
    <t>декабрь</t>
  </si>
  <si>
    <t xml:space="preserve">                    за  декабрь  2014 г.</t>
  </si>
  <si>
    <t>3.  Материалы</t>
  </si>
  <si>
    <t>Установка почтовых ящиков (63шт) ИП "Рогов" с матер.</t>
  </si>
  <si>
    <t>Установка хомута (1шт) кв.23</t>
  </si>
  <si>
    <t>Хомут</t>
  </si>
  <si>
    <t>1шт</t>
  </si>
  <si>
    <t>Смена труб Д 32 (4мп) над кв.60</t>
  </si>
  <si>
    <t>Труба Д 32 п.пр</t>
  </si>
  <si>
    <t>4мп</t>
  </si>
  <si>
    <t>Уголок 32</t>
  </si>
  <si>
    <t>5шт</t>
  </si>
  <si>
    <t>Муфта 32</t>
  </si>
  <si>
    <t>4шт</t>
  </si>
  <si>
    <t>Соединитель 25</t>
  </si>
  <si>
    <t>Соединитель 32</t>
  </si>
  <si>
    <t>Вышка для уст-ки елки</t>
  </si>
  <si>
    <t xml:space="preserve">Смена выключателя (1шт) 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</si>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</sst>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3">
      <selection activeCell="F28" sqref="F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69</v>
      </c>
      <c r="C2" s="1"/>
      <c r="D2" s="1" t="s">
        <v>74</v>
      </c>
      <c r="K2" t="s">
        <v>97</v>
      </c>
    </row>
    <row r="3" spans="2:13" ht="12.75">
      <c r="B3" s="1" t="s">
        <v>83</v>
      </c>
      <c r="C3" s="8" t="s">
        <v>96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70</v>
      </c>
      <c r="J7" s="14">
        <v>2</v>
      </c>
      <c r="K7" s="14" t="s">
        <v>46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512</v>
      </c>
      <c r="F8" t="s">
        <v>70</v>
      </c>
      <c r="J8" s="15"/>
      <c r="K8" s="15" t="s">
        <v>47</v>
      </c>
      <c r="L8" s="21">
        <v>6</v>
      </c>
      <c r="M8" s="50">
        <f t="shared" si="0"/>
        <v>824.3315999999999</v>
      </c>
    </row>
    <row r="9" spans="1:13" ht="12.75">
      <c r="A9" t="s">
        <v>4</v>
      </c>
      <c r="J9" s="16"/>
      <c r="K9" s="16" t="s">
        <v>48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635.9</v>
      </c>
      <c r="F10" t="s">
        <v>70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70</v>
      </c>
      <c r="J11" s="16"/>
      <c r="K11" s="18" t="s">
        <v>52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574</v>
      </c>
      <c r="F12" t="s">
        <v>70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51</v>
      </c>
      <c r="L13" s="23">
        <v>3</v>
      </c>
      <c r="M13" s="50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45649.21</v>
      </c>
      <c r="J16" s="15" t="s">
        <v>55</v>
      </c>
      <c r="K16" s="26" t="s">
        <v>56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52961.88</v>
      </c>
      <c r="J17" s="15" t="s">
        <v>57</v>
      </c>
      <c r="K17" s="26" t="s">
        <v>58</v>
      </c>
      <c r="L17" s="21">
        <v>4</v>
      </c>
      <c r="M17" s="50">
        <f t="shared" si="0"/>
        <v>549.5544</v>
      </c>
    </row>
    <row r="18" spans="2:13" ht="12.75">
      <c r="B18" t="s">
        <v>11</v>
      </c>
      <c r="F18" s="9">
        <f>F17/F16</f>
        <v>1.1601926955581487</v>
      </c>
      <c r="J18" s="16" t="s">
        <v>59</v>
      </c>
      <c r="K18" s="18" t="s">
        <v>60</v>
      </c>
      <c r="L18" s="23">
        <v>2.74</v>
      </c>
      <c r="M18" s="50">
        <f t="shared" si="0"/>
        <v>376.444764</v>
      </c>
    </row>
    <row r="19" spans="1:13" ht="12.75">
      <c r="A19" s="7" t="s">
        <v>89</v>
      </c>
      <c r="B19" s="7"/>
      <c r="C19" s="7"/>
      <c r="D19" s="7"/>
      <c r="E19" s="7"/>
      <c r="F19" s="5">
        <v>1663.96</v>
      </c>
      <c r="J19" s="20"/>
      <c r="K19" s="27" t="s">
        <v>61</v>
      </c>
      <c r="L19" s="28">
        <f>SUM(L6:L18)</f>
        <v>15.74</v>
      </c>
      <c r="M19" s="35">
        <f>SUM(M6:M18)</f>
        <v>2162.4965639999996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54625.84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99</v>
      </c>
      <c r="L23" s="25"/>
      <c r="M23" s="34">
        <v>22680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0.5</v>
      </c>
      <c r="M24" s="34">
        <f aca="true" t="shared" si="1" ref="M24:M34">L24*114.3*1.202*1.15</f>
        <v>78.99844499999999</v>
      </c>
    </row>
    <row r="25" spans="1:13" ht="12.75">
      <c r="A25" t="s">
        <v>15</v>
      </c>
      <c r="D25" t="s">
        <v>82</v>
      </c>
      <c r="F25" s="11">
        <v>3468.97</v>
      </c>
      <c r="J25" s="20">
        <v>3</v>
      </c>
      <c r="K25" s="20" t="s">
        <v>103</v>
      </c>
      <c r="L25" s="25">
        <v>2.73</v>
      </c>
      <c r="M25" s="34">
        <f t="shared" si="1"/>
        <v>431.33150969999997</v>
      </c>
    </row>
    <row r="26" spans="1:13" ht="12.75">
      <c r="A26" s="6" t="s">
        <v>94</v>
      </c>
      <c r="F26" s="5">
        <v>2270.28</v>
      </c>
      <c r="J26" s="20">
        <v>4</v>
      </c>
      <c r="K26" s="20" t="s">
        <v>113</v>
      </c>
      <c r="L26" s="25">
        <v>0.4</v>
      </c>
      <c r="M26" s="34">
        <f t="shared" si="1"/>
        <v>63.19875599999999</v>
      </c>
    </row>
    <row r="27" spans="1:13" ht="12.75">
      <c r="A27" s="6" t="s">
        <v>98</v>
      </c>
      <c r="F27" s="5">
        <v>1207.45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SUM(F25:F27)</f>
        <v>6946.7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84</v>
      </c>
      <c r="D30" s="5">
        <v>1.16</v>
      </c>
      <c r="E30" t="s">
        <v>17</v>
      </c>
      <c r="F30" s="11">
        <f>E7*D30</f>
        <v>3685.8999999999996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92</v>
      </c>
      <c r="B31">
        <v>512</v>
      </c>
      <c r="C31" t="s">
        <v>16</v>
      </c>
      <c r="D31" s="5">
        <v>0.5</v>
      </c>
      <c r="E31" t="s">
        <v>17</v>
      </c>
      <c r="F31" s="5">
        <f>B31*D31</f>
        <v>256</v>
      </c>
      <c r="J31" s="20">
        <v>9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3941.8999999999996</v>
      </c>
      <c r="J32" s="20">
        <v>10</v>
      </c>
      <c r="K32" s="20"/>
      <c r="L32" s="25"/>
      <c r="M32" s="34">
        <f t="shared" si="1"/>
        <v>0</v>
      </c>
    </row>
    <row r="33" spans="1:13" ht="12.75">
      <c r="A33" s="4" t="s">
        <v>71</v>
      </c>
      <c r="J33" s="20">
        <v>11</v>
      </c>
      <c r="K33" s="20"/>
      <c r="L33" s="25"/>
      <c r="M33" s="34">
        <f t="shared" si="1"/>
        <v>0</v>
      </c>
    </row>
    <row r="34" spans="1:13" ht="12.75">
      <c r="A34" t="s">
        <v>72</v>
      </c>
      <c r="B34" s="10">
        <v>1</v>
      </c>
      <c r="D34" s="5">
        <v>5790</v>
      </c>
      <c r="F34" s="5">
        <f>B34*D34</f>
        <v>5790</v>
      </c>
      <c r="J34" s="20">
        <v>12</v>
      </c>
      <c r="K34" s="20"/>
      <c r="L34" s="25"/>
      <c r="M34" s="34">
        <f t="shared" si="1"/>
        <v>0</v>
      </c>
    </row>
    <row r="35" spans="1:13" ht="12.75">
      <c r="A35" s="45" t="s">
        <v>91</v>
      </c>
      <c r="B35" s="54"/>
      <c r="C35" s="45"/>
      <c r="D35" s="46"/>
      <c r="E35" s="45"/>
      <c r="F35" s="46">
        <v>0</v>
      </c>
      <c r="J35" s="20"/>
      <c r="K35" s="30" t="s">
        <v>61</v>
      </c>
      <c r="L35" s="28">
        <f>SUM(L23:L34)</f>
        <v>3.63</v>
      </c>
      <c r="M35" s="35">
        <f>SUM(M23:M34)</f>
        <v>23253.528710700004</v>
      </c>
    </row>
    <row r="36" spans="1:11" ht="12.75">
      <c r="A36" s="1" t="s">
        <v>73</v>
      </c>
      <c r="F36" s="8">
        <f>SUM(F34+F35)</f>
        <v>5790</v>
      </c>
      <c r="K36" s="1" t="s">
        <v>65</v>
      </c>
    </row>
    <row r="37" spans="1:13" ht="12.75">
      <c r="A37" s="4" t="s">
        <v>20</v>
      </c>
      <c r="B37" s="4"/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21</v>
      </c>
      <c r="C38">
        <v>167335</v>
      </c>
      <c r="D38">
        <v>219171.6</v>
      </c>
      <c r="E38">
        <v>3177.5</v>
      </c>
      <c r="F38" s="36">
        <f>C38/D38*E38</f>
        <v>2425.984764905672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22</v>
      </c>
      <c r="C39">
        <v>149195</v>
      </c>
      <c r="D39">
        <v>219171.6</v>
      </c>
      <c r="E39">
        <v>3177.5</v>
      </c>
      <c r="F39" s="36">
        <f>C39/D39*E39</f>
        <v>2162.9951713634428</v>
      </c>
      <c r="J39" s="20">
        <v>1</v>
      </c>
      <c r="K39" s="20" t="s">
        <v>101</v>
      </c>
      <c r="L39" s="25" t="s">
        <v>102</v>
      </c>
      <c r="M39" s="25">
        <v>68</v>
      </c>
    </row>
    <row r="40" spans="1:13" ht="12.75">
      <c r="A40" t="s">
        <v>23</v>
      </c>
      <c r="F40" s="11">
        <f>M35</f>
        <v>23253.528710700004</v>
      </c>
      <c r="J40" s="20">
        <v>2</v>
      </c>
      <c r="K40" s="20" t="s">
        <v>104</v>
      </c>
      <c r="L40" s="25" t="s">
        <v>105</v>
      </c>
      <c r="M40" s="25">
        <v>544</v>
      </c>
    </row>
    <row r="41" spans="1:13" ht="12.75">
      <c r="A41" t="s">
        <v>80</v>
      </c>
      <c r="F41" s="5">
        <v>721.2</v>
      </c>
      <c r="J41" s="20">
        <v>3</v>
      </c>
      <c r="K41" s="20" t="s">
        <v>106</v>
      </c>
      <c r="L41" s="25" t="s">
        <v>107</v>
      </c>
      <c r="M41" s="25">
        <v>60</v>
      </c>
    </row>
    <row r="42" spans="1:13" ht="12.75">
      <c r="A42" t="s">
        <v>24</v>
      </c>
      <c r="F42" s="11">
        <f>M60</f>
        <v>2617.15</v>
      </c>
      <c r="J42" s="20">
        <v>4</v>
      </c>
      <c r="K42" s="20" t="s">
        <v>108</v>
      </c>
      <c r="L42" s="25" t="s">
        <v>109</v>
      </c>
      <c r="M42" s="25">
        <v>600</v>
      </c>
    </row>
    <row r="43" spans="1:13" ht="12.75">
      <c r="A43" t="s">
        <v>25</v>
      </c>
      <c r="F43" s="5"/>
      <c r="J43" s="20">
        <v>5</v>
      </c>
      <c r="K43" s="20" t="s">
        <v>110</v>
      </c>
      <c r="L43" s="25" t="s">
        <v>102</v>
      </c>
      <c r="M43" s="25">
        <v>470</v>
      </c>
    </row>
    <row r="44" spans="1:13" ht="12.75">
      <c r="A44" t="s">
        <v>26</v>
      </c>
      <c r="F44" s="5"/>
      <c r="J44" s="20">
        <v>6</v>
      </c>
      <c r="K44" s="20" t="s">
        <v>111</v>
      </c>
      <c r="L44" s="25" t="s">
        <v>102</v>
      </c>
      <c r="M44" s="25">
        <v>660</v>
      </c>
    </row>
    <row r="45" spans="2:13" ht="12.75">
      <c r="B45">
        <v>3177.5</v>
      </c>
      <c r="C45" t="s">
        <v>16</v>
      </c>
      <c r="D45" s="11">
        <v>0.55</v>
      </c>
      <c r="E45" t="s">
        <v>17</v>
      </c>
      <c r="F45" s="11">
        <f>B45*D45</f>
        <v>1747.6250000000002</v>
      </c>
      <c r="J45" s="20">
        <v>7</v>
      </c>
      <c r="K45" s="20" t="s">
        <v>112</v>
      </c>
      <c r="L45" s="25"/>
      <c r="M45" s="25">
        <v>185</v>
      </c>
    </row>
    <row r="46" spans="1:13" ht="12.75">
      <c r="A46" s="45" t="s">
        <v>90</v>
      </c>
      <c r="B46" s="45"/>
      <c r="C46" s="45"/>
      <c r="D46" s="53"/>
      <c r="E46" s="45"/>
      <c r="F46" s="53">
        <v>0</v>
      </c>
      <c r="J46" s="20">
        <v>8</v>
      </c>
      <c r="K46" s="20" t="s">
        <v>114</v>
      </c>
      <c r="L46" s="25" t="s">
        <v>102</v>
      </c>
      <c r="M46" s="25">
        <v>30.15</v>
      </c>
    </row>
    <row r="47" spans="1:13" ht="12.75">
      <c r="A47" s="4" t="s">
        <v>27</v>
      </c>
      <c r="B47" s="10"/>
      <c r="C47" s="10"/>
      <c r="F47" s="33">
        <f>SUM(F38:F46)</f>
        <v>32928.48364696912</v>
      </c>
      <c r="J47" s="20">
        <v>9</v>
      </c>
      <c r="K47" s="20"/>
      <c r="L47" s="25"/>
      <c r="M47" s="25"/>
    </row>
    <row r="48" spans="1:13" ht="12.75">
      <c r="A48" s="4" t="s">
        <v>28</v>
      </c>
      <c r="J48" s="20">
        <v>10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70</v>
      </c>
      <c r="D49" s="5">
        <v>0.26</v>
      </c>
      <c r="E49" t="s">
        <v>17</v>
      </c>
      <c r="F49" s="11">
        <f>B49*D49</f>
        <v>826.15</v>
      </c>
      <c r="J49" s="20"/>
      <c r="K49" s="20"/>
      <c r="L49" s="25"/>
      <c r="M49" s="25"/>
    </row>
    <row r="50" spans="1:13" ht="12.75">
      <c r="A50" t="s">
        <v>30</v>
      </c>
      <c r="J50" s="20">
        <v>11</v>
      </c>
      <c r="K50" s="20"/>
      <c r="L50" s="25"/>
      <c r="M50" s="25"/>
    </row>
    <row r="51" spans="1:13" ht="12.75">
      <c r="A51" s="7" t="s">
        <v>81</v>
      </c>
      <c r="J51" s="20">
        <v>12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0.88</v>
      </c>
      <c r="E52" t="s">
        <v>17</v>
      </c>
      <c r="F52" s="11">
        <f>B52*D52</f>
        <v>2796.2</v>
      </c>
      <c r="J52" s="20">
        <v>13</v>
      </c>
      <c r="K52" s="20"/>
      <c r="L52" s="25"/>
      <c r="M52" s="25"/>
    </row>
    <row r="53" spans="1:13" ht="12.75">
      <c r="A53" s="4" t="s">
        <v>31</v>
      </c>
      <c r="F53" s="33">
        <f>F49+F52</f>
        <v>3622.35</v>
      </c>
      <c r="J53" s="20">
        <v>14</v>
      </c>
      <c r="K53" s="20"/>
      <c r="L53" s="25"/>
      <c r="M53" s="25"/>
    </row>
    <row r="54" spans="1:13" ht="12.75">
      <c r="A54" s="4" t="s">
        <v>32</v>
      </c>
      <c r="J54" s="20">
        <v>15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2.63</v>
      </c>
      <c r="E56" t="s">
        <v>17</v>
      </c>
      <c r="F56" s="11">
        <f>B56*D56</f>
        <v>8356.824999999999</v>
      </c>
      <c r="G56" s="7"/>
      <c r="H56" s="7"/>
      <c r="J56" s="20">
        <v>17</v>
      </c>
      <c r="K56" s="20"/>
      <c r="L56" s="25"/>
      <c r="M56" s="25"/>
    </row>
    <row r="57" spans="1:13" ht="12.75">
      <c r="A57" s="4" t="s">
        <v>34</v>
      </c>
      <c r="F57" s="8">
        <f>SUM(F56)</f>
        <v>8356.824999999999</v>
      </c>
      <c r="J57" s="20">
        <v>18</v>
      </c>
      <c r="K57" s="20"/>
      <c r="L57" s="25"/>
      <c r="M57" s="25"/>
    </row>
    <row r="58" spans="1:13" ht="12.75">
      <c r="A58" s="51" t="s">
        <v>87</v>
      </c>
      <c r="B58" s="45"/>
      <c r="C58" s="45"/>
      <c r="D58" s="46">
        <v>2.51</v>
      </c>
      <c r="E58" s="45"/>
      <c r="F58" s="52">
        <f>D58*E7</f>
        <v>7975.525</v>
      </c>
      <c r="J58" s="20">
        <v>19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69561.78364696911</v>
      </c>
      <c r="J59" s="20">
        <v>20</v>
      </c>
      <c r="K59" s="20"/>
      <c r="L59" s="25"/>
      <c r="M59" s="25"/>
    </row>
    <row r="60" spans="1:13" ht="12.75">
      <c r="A60" s="1" t="s">
        <v>85</v>
      </c>
      <c r="B60" s="37"/>
      <c r="C60" s="37">
        <v>0.058</v>
      </c>
      <c r="D60" s="1"/>
      <c r="E60" s="1"/>
      <c r="F60" s="33">
        <f>F59*5.8%</f>
        <v>4034.583451524208</v>
      </c>
      <c r="J60" s="20"/>
      <c r="K60" s="20"/>
      <c r="L60" s="31" t="s">
        <v>68</v>
      </c>
      <c r="M60" s="35">
        <f>SUM(M39:M59)</f>
        <v>2617.15</v>
      </c>
    </row>
    <row r="61" spans="1:13" ht="15">
      <c r="A61" s="12" t="s">
        <v>37</v>
      </c>
      <c r="B61" s="12"/>
      <c r="C61" s="12"/>
      <c r="D61" s="12"/>
      <c r="E61" s="12"/>
      <c r="F61" s="32">
        <f>F59+F60</f>
        <v>73596.36709849331</v>
      </c>
      <c r="J61" s="47"/>
      <c r="K61" s="47"/>
      <c r="L61" s="48"/>
      <c r="M61" s="49"/>
    </row>
    <row r="62" spans="2:6" ht="12.75">
      <c r="B62" s="38" t="s">
        <v>76</v>
      </c>
      <c r="C62" s="39" t="s">
        <v>77</v>
      </c>
      <c r="D62" s="22" t="s">
        <v>78</v>
      </c>
      <c r="E62" s="22" t="s">
        <v>79</v>
      </c>
      <c r="F62" s="42" t="s">
        <v>95</v>
      </c>
    </row>
    <row r="63" spans="1:6" ht="12.75">
      <c r="A63" s="13"/>
      <c r="B63" s="40">
        <v>42339</v>
      </c>
      <c r="C63" s="41">
        <v>233272</v>
      </c>
      <c r="D63" s="43">
        <f>F20</f>
        <v>54625.84</v>
      </c>
      <c r="E63" s="43">
        <f>F61</f>
        <v>73596.36709849331</v>
      </c>
      <c r="F63" s="44">
        <f>C63+D63-E63</f>
        <v>214301.47290150664</v>
      </c>
    </row>
    <row r="65" ht="12.75">
      <c r="A65" t="s">
        <v>93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2014-10-30T07:14:23Z</cp:lastPrinted>
  <dcterms:created xsi:type="dcterms:W3CDTF">2008-08-18T07:30:19Z</dcterms:created>
  <dcterms:modified xsi:type="dcterms:W3CDTF">2015-03-04T17:33:49Z</dcterms:modified>
  <cp:category/>
  <cp:version/>
  <cp:contentType/>
  <cp:contentStatus/>
</cp:coreProperties>
</file>