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<sst xmlns="http://schemas.openxmlformats.org/spreadsheetml/2006/main" count="157" uniqueCount="125">
  <si>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</si>
  <si>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</si>
  <si>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</si>
  <si>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</si>
  <si>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</si>
  <si>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</si>
  <si>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</si>
  <si>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</si>
  <si>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</si>
  <si>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</si>
  <si>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</si>
  <si>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</si>
  <si>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</si>
  <si>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</si>
  <si>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</si>
  <si>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</si>
  <si>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</si>
  <si>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</si>
  <si>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</si>
  <si>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</si>
  <si>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</si>
  <si>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</si>
  <si>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</si>
  <si>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</si>
  <si>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</si>
  <si>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</si>
  <si>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</si>
  <si>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</si>
  <si>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</si>
  <si>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</si>
  <si>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</si>
  <si>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</si>
  <si>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</si>
  <si>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</si>
  <si>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</si>
  <si>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</si>
  <si>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</si>
  <si>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</si>
  <si>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</si>
  <si>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</si>
  <si>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</si>
  <si>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</si>
  <si>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</si>
  <si>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</si>
  <si>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</si>
  <si>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</si>
  <si>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</si>
  <si>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</si>
  <si>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</si>
  <si>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</si>
  <si>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</si>
  <si>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</si>
  <si>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</si>
  <si>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</si>
  <si>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</si>
  <si>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</si>
  <si>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</si>
  <si>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</si>
  <si>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</si>
  <si>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</si>
  <si>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</si>
  <si>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</si>
  <si>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</si>
  <si>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</si>
  <si>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</si>
  <si>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</si>
  <si>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</si>
  <si>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</si>
  <si>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</si>
  <si>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</si>
  <si>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</si>
  <si>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</si>
  <si>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</si>
  <si>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</si>
  <si>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</si>
  <si>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</si>
  <si>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</si>
  <si>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</si>
  <si>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</si>
  <si>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</si>
  <si>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</si>
  <si>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</si>
  <si>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</si>
  <si>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</si>
  <si>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</si>
  <si>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</si>
  <si>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</si>
  <si>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</si>
  <si>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</si>
  <si>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Прочистка по акту</t>
  </si>
  <si>
    <t>Горгаз (техобслуживание и ремонт)</t>
  </si>
  <si>
    <t>3.  Материалы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</si>
  <si>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</si>
  <si>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</si>
  <si>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</si>
  <si>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2014 г.</t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</si>
  <si>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</si>
  <si>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ост.на 01.07</t>
  </si>
  <si>
    <t>май-июнь</t>
  </si>
  <si>
    <t xml:space="preserve">                    за  май-июнь 2014 г.</t>
  </si>
  <si>
    <t>Смена труб Д 50 ПВХ (3мп) кв.19</t>
  </si>
  <si>
    <t>Труба Д 50 ПВХ</t>
  </si>
  <si>
    <t>3мп</t>
  </si>
  <si>
    <t>Тройник 50</t>
  </si>
  <si>
    <t>2шт</t>
  </si>
  <si>
    <t>Полуотвод 50</t>
  </si>
  <si>
    <t>3шт</t>
  </si>
  <si>
    <t xml:space="preserve">Уголок </t>
  </si>
  <si>
    <t>Манжета</t>
  </si>
  <si>
    <t>1шт</t>
  </si>
  <si>
    <t>Смена труб Д 25 п.пр (3мп) кв.5-7</t>
  </si>
  <si>
    <t>Труба Д 25 п.пр.</t>
  </si>
  <si>
    <t>Муфта 25</t>
  </si>
  <si>
    <t>4шт</t>
  </si>
  <si>
    <t>Вентиль Д 20</t>
  </si>
  <si>
    <t>Смена труб Д 25 п.пр (2мп) кв.25</t>
  </si>
  <si>
    <t>2мп</t>
  </si>
  <si>
    <t>Уголок 25</t>
  </si>
  <si>
    <t>Муфта разъемная 25</t>
  </si>
  <si>
    <t>Смена вентиля Д 20 (1шт) кв.5-7</t>
  </si>
  <si>
    <t>Промывка, опрессовка системы отопления</t>
  </si>
  <si>
    <t>Демонтаж. Монтаж эл.узла (1шт)</t>
  </si>
  <si>
    <t>Окраска игрового оборудования</t>
  </si>
  <si>
    <t>Краска желтая, красная, черная</t>
  </si>
  <si>
    <t>6,3кг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</si>
</sst>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5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70</v>
      </c>
    </row>
    <row r="2" spans="2:11" ht="12.75">
      <c r="B2" s="1" t="s">
        <v>71</v>
      </c>
      <c r="C2" s="1"/>
      <c r="D2" s="1" t="s">
        <v>72</v>
      </c>
      <c r="K2" t="s">
        <v>99</v>
      </c>
    </row>
    <row r="3" spans="2:13" ht="12.75">
      <c r="B3" s="1" t="s">
        <v>83</v>
      </c>
      <c r="C3" s="8" t="s">
        <v>98</v>
      </c>
      <c r="D3" s="8" t="s">
        <v>95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93</v>
      </c>
      <c r="L6" s="25">
        <v>4</v>
      </c>
      <c r="M6" s="49">
        <f>L6*114.3*1.202</f>
        <v>549.5544</v>
      </c>
    </row>
    <row r="7" spans="1:13" ht="12.75">
      <c r="A7" t="s">
        <v>2</v>
      </c>
      <c r="E7">
        <v>2731</v>
      </c>
      <c r="F7" t="s">
        <v>73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236.3</v>
      </c>
      <c r="F8" t="s">
        <v>73</v>
      </c>
      <c r="J8" s="15"/>
      <c r="K8" s="15" t="s">
        <v>48</v>
      </c>
      <c r="L8" s="21">
        <v>4</v>
      </c>
      <c r="M8" s="49">
        <f t="shared" si="0"/>
        <v>549.5544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498</v>
      </c>
      <c r="F10" t="s">
        <v>73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3770</v>
      </c>
      <c r="F11" t="s">
        <v>73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415</v>
      </c>
      <c r="F12" t="s">
        <v>73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42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63695.44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11">
        <v>53416.86</v>
      </c>
      <c r="J17" s="15" t="s">
        <v>58</v>
      </c>
      <c r="K17" s="26" t="s">
        <v>59</v>
      </c>
      <c r="L17" s="21">
        <v>6</v>
      </c>
      <c r="M17" s="49">
        <f t="shared" si="0"/>
        <v>824.3315999999999</v>
      </c>
    </row>
    <row r="18" spans="2:13" ht="12.75">
      <c r="B18" t="s">
        <v>11</v>
      </c>
      <c r="F18" s="9">
        <f>F17/F16</f>
        <v>0.8386292645124989</v>
      </c>
      <c r="J18" s="16" t="s">
        <v>60</v>
      </c>
      <c r="K18" s="18" t="s">
        <v>61</v>
      </c>
      <c r="L18" s="23">
        <v>7.42</v>
      </c>
      <c r="M18" s="49">
        <f t="shared" si="0"/>
        <v>1019.423412</v>
      </c>
    </row>
    <row r="19" spans="1:13" ht="12.75">
      <c r="A19" s="7" t="s">
        <v>96</v>
      </c>
      <c r="B19" s="7"/>
      <c r="C19" s="7"/>
      <c r="D19" s="7"/>
      <c r="E19" s="7"/>
      <c r="F19" s="5">
        <v>3097.92</v>
      </c>
      <c r="J19" s="20"/>
      <c r="K19" s="27" t="s">
        <v>62</v>
      </c>
      <c r="L19" s="34">
        <f>SUM(L6:L18)</f>
        <v>27.42</v>
      </c>
      <c r="M19" s="34">
        <f>SUM(M6:M18)</f>
        <v>3767.195412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56514.78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100</v>
      </c>
      <c r="L23" s="25">
        <v>1.75</v>
      </c>
      <c r="M23" s="33">
        <f>L23*114.3*1.202*1.15</f>
        <v>276.4945575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110</v>
      </c>
      <c r="L24" s="25">
        <v>2.73</v>
      </c>
      <c r="M24" s="33">
        <f aca="true" t="shared" si="1" ref="M24:M34">L24*114.3*1.202*1.15</f>
        <v>431.33150969999997</v>
      </c>
    </row>
    <row r="25" spans="1:13" ht="12.75">
      <c r="A25" t="s">
        <v>15</v>
      </c>
      <c r="D25" t="s">
        <v>80</v>
      </c>
      <c r="F25" s="11">
        <v>11563.24</v>
      </c>
      <c r="J25" s="20">
        <v>3</v>
      </c>
      <c r="K25" s="20" t="s">
        <v>115</v>
      </c>
      <c r="L25" s="25">
        <v>1.82</v>
      </c>
      <c r="M25" s="33">
        <f t="shared" si="1"/>
        <v>287.5543398</v>
      </c>
    </row>
    <row r="26" spans="1:13" ht="12.75">
      <c r="A26" s="6" t="s">
        <v>18</v>
      </c>
      <c r="D26" t="s">
        <v>81</v>
      </c>
      <c r="F26" s="5">
        <v>5740.76</v>
      </c>
      <c r="J26" s="20">
        <v>4</v>
      </c>
      <c r="K26" s="20" t="s">
        <v>119</v>
      </c>
      <c r="L26" s="25">
        <v>0.81</v>
      </c>
      <c r="M26" s="33">
        <f t="shared" si="1"/>
        <v>127.97748089999997</v>
      </c>
    </row>
    <row r="27" spans="1:13" ht="12.75">
      <c r="A27" s="53" t="s">
        <v>91</v>
      </c>
      <c r="B27" s="54"/>
      <c r="C27" s="54"/>
      <c r="D27" s="54"/>
      <c r="E27" s="54"/>
      <c r="F27" s="5">
        <v>0</v>
      </c>
      <c r="J27" s="20">
        <v>5</v>
      </c>
      <c r="K27" s="20" t="s">
        <v>120</v>
      </c>
      <c r="L27" s="25">
        <v>107.77</v>
      </c>
      <c r="M27" s="33">
        <f t="shared" si="1"/>
        <v>17027.324835299998</v>
      </c>
    </row>
    <row r="28" spans="1:13" ht="12.75">
      <c r="A28" s="4" t="s">
        <v>37</v>
      </c>
      <c r="B28" s="1"/>
      <c r="F28" s="32">
        <f>F25+F26+F27</f>
        <v>17304</v>
      </c>
      <c r="J28" s="20">
        <v>6</v>
      </c>
      <c r="K28" s="20" t="s">
        <v>121</v>
      </c>
      <c r="L28" s="25">
        <v>3.12</v>
      </c>
      <c r="M28" s="33">
        <f t="shared" si="1"/>
        <v>492.95029679999993</v>
      </c>
    </row>
    <row r="29" spans="1:13" ht="12.75">
      <c r="A29" s="4" t="s">
        <v>19</v>
      </c>
      <c r="J29" s="20">
        <v>7</v>
      </c>
      <c r="K29" s="20" t="s">
        <v>122</v>
      </c>
      <c r="L29" s="25">
        <v>15.17</v>
      </c>
      <c r="M29" s="33">
        <f t="shared" si="1"/>
        <v>2396.8128213</v>
      </c>
    </row>
    <row r="30" spans="1:13" ht="12.75">
      <c r="A30" t="s">
        <v>84</v>
      </c>
      <c r="D30" s="5">
        <v>2.17</v>
      </c>
      <c r="E30" t="s">
        <v>17</v>
      </c>
      <c r="F30" s="11">
        <f>D30*E7</f>
        <v>5926.2699999999995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1164</v>
      </c>
      <c r="C32" t="s">
        <v>20</v>
      </c>
      <c r="D32" s="5">
        <v>3.31</v>
      </c>
      <c r="E32" t="s">
        <v>17</v>
      </c>
      <c r="F32" s="5">
        <v>3852.84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236.3</v>
      </c>
      <c r="C33" t="s">
        <v>16</v>
      </c>
      <c r="D33" s="5">
        <v>0.4</v>
      </c>
      <c r="E33" t="s">
        <v>17</v>
      </c>
      <c r="F33" s="11">
        <f>B33*D33</f>
        <v>94.52000000000001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32</v>
      </c>
      <c r="C34" t="s">
        <v>88</v>
      </c>
      <c r="D34" s="5">
        <v>0</v>
      </c>
      <c r="E34" t="s">
        <v>17</v>
      </c>
      <c r="F34" s="11">
        <f>B34*D34</f>
        <v>0</v>
      </c>
      <c r="J34" s="20"/>
      <c r="K34" s="20"/>
      <c r="L34" s="25"/>
      <c r="M34" s="33">
        <f t="shared" si="1"/>
        <v>0</v>
      </c>
    </row>
    <row r="35" spans="1:13" ht="12.75">
      <c r="A35" t="s">
        <v>89</v>
      </c>
      <c r="D35" s="5"/>
      <c r="F35" s="11">
        <v>0</v>
      </c>
      <c r="J35" s="20"/>
      <c r="K35" s="30" t="s">
        <v>62</v>
      </c>
      <c r="L35" s="28">
        <f>SUM(L23:L33)</f>
        <v>133.17</v>
      </c>
      <c r="M35" s="34">
        <f>SUM(M23:M33)</f>
        <v>21040.445841300003</v>
      </c>
    </row>
    <row r="36" spans="1:11" ht="12.75">
      <c r="A36" s="4" t="s">
        <v>21</v>
      </c>
      <c r="B36" s="4"/>
      <c r="C36" s="10"/>
      <c r="F36" s="32">
        <f>SUM(F30:F35)</f>
        <v>9873.630000000001</v>
      </c>
      <c r="K36" s="1" t="s">
        <v>66</v>
      </c>
    </row>
    <row r="37" spans="1:13" ht="12.75">
      <c r="A37" s="4" t="s">
        <v>22</v>
      </c>
      <c r="B37" s="4"/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23</v>
      </c>
      <c r="C38">
        <v>326784</v>
      </c>
      <c r="D38">
        <v>219171.6</v>
      </c>
      <c r="E38">
        <v>2731</v>
      </c>
      <c r="F38" s="36">
        <f>C38/D38*E38</f>
        <v>4071.9103387482687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24</v>
      </c>
      <c r="C39">
        <v>302275</v>
      </c>
      <c r="D39">
        <v>219171.6</v>
      </c>
      <c r="E39">
        <v>2731</v>
      </c>
      <c r="F39" s="36">
        <f>C39/D39*E39</f>
        <v>3766.514571230944</v>
      </c>
      <c r="J39" s="20">
        <v>1</v>
      </c>
      <c r="K39" s="47" t="s">
        <v>101</v>
      </c>
      <c r="L39" s="48" t="s">
        <v>102</v>
      </c>
      <c r="M39" s="48">
        <v>180</v>
      </c>
    </row>
    <row r="40" spans="1:13" ht="12.75">
      <c r="A40" t="s">
        <v>25</v>
      </c>
      <c r="F40" s="11">
        <f>M35</f>
        <v>21040.445841300003</v>
      </c>
      <c r="J40" s="20">
        <v>2</v>
      </c>
      <c r="K40" s="20" t="s">
        <v>103</v>
      </c>
      <c r="L40" s="25" t="s">
        <v>104</v>
      </c>
      <c r="M40" s="25">
        <v>60</v>
      </c>
    </row>
    <row r="41" spans="1:13" ht="12.75">
      <c r="A41" t="s">
        <v>79</v>
      </c>
      <c r="F41" s="5">
        <v>0</v>
      </c>
      <c r="J41" s="20">
        <v>3</v>
      </c>
      <c r="K41" s="20" t="s">
        <v>105</v>
      </c>
      <c r="L41" s="25" t="s">
        <v>106</v>
      </c>
      <c r="M41" s="25">
        <v>45</v>
      </c>
    </row>
    <row r="42" spans="1:13" ht="12.75">
      <c r="A42" t="s">
        <v>26</v>
      </c>
      <c r="F42" s="5">
        <f>M62</f>
        <v>2802.13</v>
      </c>
      <c r="J42" s="20">
        <v>4</v>
      </c>
      <c r="K42" s="20" t="s">
        <v>107</v>
      </c>
      <c r="L42" s="25" t="s">
        <v>104</v>
      </c>
      <c r="M42" s="25">
        <v>30</v>
      </c>
    </row>
    <row r="43" spans="1:13" ht="12.75">
      <c r="A43" t="s">
        <v>27</v>
      </c>
      <c r="F43" s="5"/>
      <c r="J43" s="20">
        <v>5</v>
      </c>
      <c r="K43" s="20" t="s">
        <v>108</v>
      </c>
      <c r="L43" s="25" t="s">
        <v>109</v>
      </c>
      <c r="M43" s="25">
        <v>20</v>
      </c>
    </row>
    <row r="44" spans="1:13" ht="12.75">
      <c r="A44" t="s">
        <v>28</v>
      </c>
      <c r="F44" s="5"/>
      <c r="J44" s="20">
        <v>6</v>
      </c>
      <c r="K44" s="20" t="s">
        <v>111</v>
      </c>
      <c r="L44" s="25" t="s">
        <v>102</v>
      </c>
      <c r="M44" s="25">
        <v>285</v>
      </c>
    </row>
    <row r="45" spans="2:13" ht="12.75">
      <c r="B45">
        <v>2731</v>
      </c>
      <c r="C45" t="s">
        <v>16</v>
      </c>
      <c r="D45" s="11">
        <v>0.75</v>
      </c>
      <c r="E45" t="s">
        <v>17</v>
      </c>
      <c r="F45" s="5">
        <f>B45*D45</f>
        <v>2048.25</v>
      </c>
      <c r="J45" s="20">
        <v>7</v>
      </c>
      <c r="K45" s="20" t="s">
        <v>112</v>
      </c>
      <c r="L45" s="25" t="s">
        <v>113</v>
      </c>
      <c r="M45" s="25">
        <v>600</v>
      </c>
    </row>
    <row r="46" spans="1:13" ht="12.75">
      <c r="A46" s="45" t="s">
        <v>90</v>
      </c>
      <c r="B46" s="45"/>
      <c r="C46" s="45"/>
      <c r="D46" s="45"/>
      <c r="E46" s="45"/>
      <c r="F46" s="46">
        <v>0</v>
      </c>
      <c r="J46" s="20">
        <v>8</v>
      </c>
      <c r="K46" s="20" t="s">
        <v>114</v>
      </c>
      <c r="L46" s="25" t="s">
        <v>109</v>
      </c>
      <c r="M46" s="25">
        <v>180</v>
      </c>
    </row>
    <row r="47" spans="1:13" ht="12.75">
      <c r="A47" s="4" t="s">
        <v>29</v>
      </c>
      <c r="B47" s="4"/>
      <c r="C47" s="10"/>
      <c r="F47" s="32">
        <f>SUM(F38:F46)</f>
        <v>33729.25075127922</v>
      </c>
      <c r="J47" s="20">
        <v>9</v>
      </c>
      <c r="K47" s="20" t="s">
        <v>111</v>
      </c>
      <c r="L47" s="25" t="s">
        <v>116</v>
      </c>
      <c r="M47" s="25">
        <v>190</v>
      </c>
    </row>
    <row r="48" spans="1:13" ht="12.75">
      <c r="A48" s="4" t="s">
        <v>30</v>
      </c>
      <c r="J48" s="20">
        <v>10</v>
      </c>
      <c r="K48" s="20" t="s">
        <v>117</v>
      </c>
      <c r="L48" s="25" t="s">
        <v>113</v>
      </c>
      <c r="M48" s="25">
        <v>60</v>
      </c>
    </row>
    <row r="49" spans="1:13" ht="12.75">
      <c r="A49" t="s">
        <v>31</v>
      </c>
      <c r="B49">
        <v>2731</v>
      </c>
      <c r="C49" t="s">
        <v>73</v>
      </c>
      <c r="D49" s="5">
        <v>0.36</v>
      </c>
      <c r="E49" t="s">
        <v>17</v>
      </c>
      <c r="F49" s="11">
        <f>B49*D49</f>
        <v>983.16</v>
      </c>
      <c r="J49" s="20">
        <v>11</v>
      </c>
      <c r="K49" s="20" t="s">
        <v>118</v>
      </c>
      <c r="L49" s="25" t="s">
        <v>104</v>
      </c>
      <c r="M49" s="25">
        <v>600</v>
      </c>
    </row>
    <row r="50" spans="1:13" ht="12.75">
      <c r="A50" t="s">
        <v>32</v>
      </c>
      <c r="F50" s="5"/>
      <c r="J50" s="20">
        <v>12</v>
      </c>
      <c r="K50" s="20" t="s">
        <v>123</v>
      </c>
      <c r="L50" s="25" t="s">
        <v>124</v>
      </c>
      <c r="M50" s="25">
        <v>552.13</v>
      </c>
    </row>
    <row r="51" spans="1:13" ht="12.75">
      <c r="A51" s="7" t="s">
        <v>78</v>
      </c>
      <c r="F51" s="5"/>
      <c r="J51" s="20">
        <v>13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1.6</v>
      </c>
      <c r="E52" t="s">
        <v>17</v>
      </c>
      <c r="F52" s="5">
        <f>B52*D52</f>
        <v>4369.6</v>
      </c>
      <c r="J52" s="20">
        <v>14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5352.76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>
        <v>16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17</v>
      </c>
      <c r="K55" s="20"/>
      <c r="L55" s="25"/>
      <c r="M55" s="25"/>
    </row>
    <row r="56" spans="2:13" ht="12.75">
      <c r="B56">
        <v>2731</v>
      </c>
      <c r="C56" t="s">
        <v>16</v>
      </c>
      <c r="D56" s="11">
        <v>4.79</v>
      </c>
      <c r="E56" t="s">
        <v>17</v>
      </c>
      <c r="F56" s="5">
        <f>B56*D56</f>
        <v>13081.49</v>
      </c>
      <c r="J56" s="20">
        <v>18</v>
      </c>
      <c r="K56" s="20"/>
      <c r="L56" s="25"/>
      <c r="M56" s="25"/>
    </row>
    <row r="57" spans="1:13" ht="12.75">
      <c r="A57" s="4" t="s">
        <v>35</v>
      </c>
      <c r="B57" s="1"/>
      <c r="F57" s="8">
        <f>SUM(F56)</f>
        <v>13081.49</v>
      </c>
      <c r="J57" s="20">
        <v>19</v>
      </c>
      <c r="K57" s="20"/>
      <c r="L57" s="25"/>
      <c r="M57" s="25"/>
    </row>
    <row r="58" spans="1:13" ht="12.75">
      <c r="A58" s="50" t="s">
        <v>94</v>
      </c>
      <c r="B58" s="51"/>
      <c r="C58" s="45"/>
      <c r="D58" s="46">
        <v>0</v>
      </c>
      <c r="E58" s="45"/>
      <c r="F58" s="52">
        <f>D58*E7</f>
        <v>0</v>
      </c>
      <c r="J58" s="20">
        <v>20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79341.13075127923</v>
      </c>
      <c r="J59" s="20">
        <v>21</v>
      </c>
      <c r="K59" s="20"/>
      <c r="L59" s="25"/>
      <c r="M59" s="25"/>
    </row>
    <row r="60" spans="1:13" ht="12.75">
      <c r="A60" s="1" t="s">
        <v>92</v>
      </c>
      <c r="B60" s="37"/>
      <c r="C60" s="37">
        <v>0.058</v>
      </c>
      <c r="D60" s="1"/>
      <c r="E60" s="1"/>
      <c r="F60" s="32">
        <f>F59*5.8%</f>
        <v>4601.785583574195</v>
      </c>
      <c r="J60" s="20">
        <v>22</v>
      </c>
      <c r="K60" s="20"/>
      <c r="L60" s="25"/>
      <c r="M60" s="25"/>
    </row>
    <row r="61" spans="1:13" ht="15">
      <c r="A61" s="12" t="s">
        <v>38</v>
      </c>
      <c r="B61" s="12"/>
      <c r="C61" s="12"/>
      <c r="D61" s="12"/>
      <c r="E61" s="12"/>
      <c r="F61" s="35">
        <f>F59+F60</f>
        <v>83942.91633485342</v>
      </c>
      <c r="J61" s="20">
        <v>23</v>
      </c>
      <c r="K61" s="20"/>
      <c r="L61" s="25"/>
      <c r="M61" s="25"/>
    </row>
    <row r="62" spans="2:13" ht="12.75">
      <c r="B62" s="38" t="s">
        <v>74</v>
      </c>
      <c r="C62" s="39" t="s">
        <v>75</v>
      </c>
      <c r="D62" s="22" t="s">
        <v>76</v>
      </c>
      <c r="E62" s="22" t="s">
        <v>77</v>
      </c>
      <c r="F62" s="43" t="s">
        <v>97</v>
      </c>
      <c r="J62" s="20"/>
      <c r="K62" s="20"/>
      <c r="L62" s="31" t="s">
        <v>69</v>
      </c>
      <c r="M62" s="28">
        <f>SUM(M39:M61)</f>
        <v>2802.13</v>
      </c>
    </row>
    <row r="63" spans="1:6" ht="12.75">
      <c r="A63" s="13"/>
      <c r="B63" s="40">
        <v>41760</v>
      </c>
      <c r="C63" s="41">
        <v>-104941</v>
      </c>
      <c r="D63" s="42">
        <f>F20</f>
        <v>56514.78</v>
      </c>
      <c r="E63" s="42">
        <f>F61</f>
        <v>83942.91633485342</v>
      </c>
      <c r="F63" s="44">
        <f>C63+D63-E63</f>
        <v>-132369.13633485342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2014-06-18T07:00:45Z</cp:lastPrinted>
  <dcterms:created xsi:type="dcterms:W3CDTF">2008-08-18T07:30:19Z</dcterms:created>
  <dcterms:modified xsi:type="dcterms:W3CDTF">2014-08-26T14:31:58Z</dcterms:modified>
  <cp:category/>
  <cp:version/>
  <cp:contentType/>
  <cp:contentStatus/>
</cp:coreProperties>
</file>