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<sst xmlns="http://schemas.openxmlformats.org/spreadsheetml/2006/main" count="132" uniqueCount="112">
  <si>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</si>
  <si>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</si>
  <si>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</si>
  <si>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</si>
  <si>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</si>
  <si>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</si>
  <si>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</si>
  <si>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</si>
  <si>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</si>
  <si>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</si>
  <si>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</si>
  <si>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</si>
  <si>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</si>
  <si>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</si>
  <si>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</si>
  <si>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</si>
  <si>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</si>
  <si>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</si>
  <si>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</si>
  <si>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</si>
  <si>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</si>
  <si>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</si>
  <si>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</si>
  <si>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</si>
  <si>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</si>
  <si>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</si>
  <si>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</si>
  <si>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</si>
  <si>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</si>
  <si>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</si>
  <si>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</si>
  <si>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</si>
  <si>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</si>
  <si>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</si>
  <si>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</si>
  <si>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</si>
  <si>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</si>
  <si>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</si>
  <si>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</si>
  <si>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</si>
  <si>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</si>
  <si>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</si>
  <si>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</si>
  <si>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</si>
  <si>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</si>
  <si>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</si>
  <si>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</si>
  <si>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</si>
  <si>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</si>
  <si>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</si>
  <si>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</si>
  <si>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</si>
  <si>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</si>
  <si>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</si>
  <si>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</si>
  <si>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</si>
  <si>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</si>
  <si>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</si>
  <si>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</si>
  <si>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</si>
  <si>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</si>
  <si>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</si>
  <si>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</si>
  <si>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</si>
  <si>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</si>
  <si>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</si>
  <si>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</si>
  <si>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</si>
  <si>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</si>
  <si>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</si>
  <si>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</si>
  <si>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</si>
  <si>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</si>
  <si>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</si>
  <si>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</si>
  <si>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</si>
  <si>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</si>
  <si>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</si>
  <si>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</si>
  <si>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</si>
  <si>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</si>
  <si>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</si>
  <si>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</si>
  <si>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</si>
  <si>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</si>
  <si>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</si>
  <si>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</si>
  <si>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</si>
  <si>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</si>
  <si>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</si>
  <si>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</si>
  <si>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</si>
  <si>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 xml:space="preserve">3. </t>
  </si>
  <si>
    <t>2) Дератизация</t>
  </si>
  <si>
    <t xml:space="preserve">        Старший по дому _______________________________</t>
  </si>
  <si>
    <t>ост.на 01.10.</t>
  </si>
  <si>
    <t>сентябрь</t>
  </si>
  <si>
    <t xml:space="preserve">                    за  сентябрь   2014 г.</t>
  </si>
  <si>
    <t>Смена труб Д 20 м/пл (4мп) под кв.31</t>
  </si>
  <si>
    <t>Смена вентиля Д 15 (1шт) под кв.31</t>
  </si>
  <si>
    <t>Труба Д 20 м/пл</t>
  </si>
  <si>
    <t>4мп</t>
  </si>
  <si>
    <t>Цанга</t>
  </si>
  <si>
    <t>2шт</t>
  </si>
  <si>
    <t>Вентиль Д 15</t>
  </si>
  <si>
    <t>1шт</t>
  </si>
  <si>
    <t>Ремонт цементной стяжки п-д1</t>
  </si>
  <si>
    <t>Цемент</t>
  </si>
  <si>
    <t>50 кг</t>
  </si>
  <si>
    <t>Смена ламп (5шт) п-д3,4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</si>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</sst>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84</v>
      </c>
      <c r="C3" s="8" t="s">
        <v>96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2.3</v>
      </c>
      <c r="M6" s="45">
        <f>L6*114.3*1.202</f>
        <v>315.99377999999996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>
        <v>3</v>
      </c>
      <c r="M8" s="45">
        <f t="shared" si="0"/>
        <v>412.16579999999993</v>
      </c>
    </row>
    <row r="9" spans="1:13" ht="12.75">
      <c r="A9" t="s">
        <v>5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73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74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75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34781.23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0.9400606828523644</v>
      </c>
      <c r="J18" s="16" t="s">
        <v>61</v>
      </c>
      <c r="K18" s="18" t="s">
        <v>62</v>
      </c>
      <c r="L18" s="23">
        <v>2.55</v>
      </c>
      <c r="M18" s="45">
        <f t="shared" si="0"/>
        <v>350.34092999999996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15.850000000000001</v>
      </c>
      <c r="M19" s="34">
        <f>SUM(M6:M18)</f>
        <v>2177.60931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35381.23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98</v>
      </c>
      <c r="L23" s="25">
        <v>6.2</v>
      </c>
      <c r="M23" s="33">
        <f>L23*114.3*1.202*1.15</f>
        <v>979.5807179999998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0.81</v>
      </c>
      <c r="M24" s="33">
        <f aca="true" t="shared" si="1" ref="M24:M32">L24*114.3*1.202*1.15</f>
        <v>127.97748089999997</v>
      </c>
    </row>
    <row r="25" spans="1:13" ht="12.75">
      <c r="A25" t="s">
        <v>16</v>
      </c>
      <c r="D25" t="s">
        <v>82</v>
      </c>
      <c r="F25" s="11">
        <v>5781.62</v>
      </c>
      <c r="J25" s="20">
        <v>3</v>
      </c>
      <c r="K25" s="20" t="s">
        <v>106</v>
      </c>
      <c r="L25" s="25">
        <v>2.02</v>
      </c>
      <c r="M25" s="33">
        <f t="shared" si="1"/>
        <v>319.1537178</v>
      </c>
    </row>
    <row r="26" spans="1:13" ht="12.75">
      <c r="A26" s="6" t="s">
        <v>19</v>
      </c>
      <c r="D26" t="s">
        <v>83</v>
      </c>
      <c r="F26" s="11">
        <v>1913.58</v>
      </c>
      <c r="J26" s="20">
        <v>4</v>
      </c>
      <c r="K26" s="20" t="s">
        <v>109</v>
      </c>
      <c r="L26" s="25">
        <v>0.35</v>
      </c>
      <c r="M26" s="33">
        <f t="shared" si="1"/>
        <v>55.29891149999999</v>
      </c>
    </row>
    <row r="27" spans="1:13" ht="12.75">
      <c r="A27" s="6" t="s">
        <v>92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3409.0200000000004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828.6</v>
      </c>
      <c r="C31" t="s">
        <v>17</v>
      </c>
      <c r="D31" s="11">
        <v>0.4</v>
      </c>
      <c r="E31" t="s">
        <v>18</v>
      </c>
      <c r="F31" s="11">
        <f>B31*D31</f>
        <v>331.44000000000005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3740.4600000000005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63</v>
      </c>
      <c r="L33" s="28">
        <f>SUM(L23:L32)</f>
        <v>9.379999999999999</v>
      </c>
      <c r="M33" s="34">
        <f>SUM(M23:M32)</f>
        <v>1482.0108281999997</v>
      </c>
    </row>
    <row r="34" spans="1:11" ht="12.75">
      <c r="A34" t="s">
        <v>23</v>
      </c>
      <c r="C34">
        <v>161849</v>
      </c>
      <c r="D34">
        <v>219171.6</v>
      </c>
      <c r="E34">
        <v>3156.5</v>
      </c>
      <c r="F34" s="35">
        <f>C34/D34*E34</f>
        <v>2330.9423689018104</v>
      </c>
      <c r="K34" s="1" t="s">
        <v>67</v>
      </c>
    </row>
    <row r="35" spans="1:13" ht="12.75">
      <c r="A35" t="s">
        <v>24</v>
      </c>
      <c r="C35">
        <v>151138</v>
      </c>
      <c r="D35">
        <v>219171.6</v>
      </c>
      <c r="E35">
        <v>3156.5</v>
      </c>
      <c r="F35" s="35">
        <f>C35/D35*E35</f>
        <v>2176.6830054623865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t="s">
        <v>25</v>
      </c>
      <c r="F36" s="11">
        <f>M33</f>
        <v>1482.0108281999997</v>
      </c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81</v>
      </c>
      <c r="F37" s="5">
        <v>0</v>
      </c>
      <c r="J37" s="20">
        <v>1</v>
      </c>
      <c r="K37" s="20" t="s">
        <v>100</v>
      </c>
      <c r="L37" s="25" t="s">
        <v>101</v>
      </c>
      <c r="M37" s="25">
        <v>160</v>
      </c>
    </row>
    <row r="38" spans="1:13" ht="12.75">
      <c r="A38" t="s">
        <v>26</v>
      </c>
      <c r="F38" s="5">
        <f>M58</f>
        <v>764.2</v>
      </c>
      <c r="J38" s="20">
        <v>2</v>
      </c>
      <c r="K38" s="20" t="s">
        <v>102</v>
      </c>
      <c r="L38" s="25" t="s">
        <v>103</v>
      </c>
      <c r="M38" s="25">
        <v>180</v>
      </c>
    </row>
    <row r="39" spans="1:13" ht="12.75">
      <c r="A39" t="s">
        <v>27</v>
      </c>
      <c r="F39" s="5"/>
      <c r="J39" s="20">
        <v>3</v>
      </c>
      <c r="K39" s="20" t="s">
        <v>104</v>
      </c>
      <c r="L39" s="25" t="s">
        <v>105</v>
      </c>
      <c r="M39" s="25">
        <v>166</v>
      </c>
    </row>
    <row r="40" spans="1:13" ht="12.75">
      <c r="A40" t="s">
        <v>28</v>
      </c>
      <c r="F40" s="5"/>
      <c r="J40" s="20">
        <v>4</v>
      </c>
      <c r="K40" s="20" t="s">
        <v>107</v>
      </c>
      <c r="L40" s="25" t="s">
        <v>108</v>
      </c>
      <c r="M40" s="25">
        <v>220</v>
      </c>
    </row>
    <row r="41" spans="2:13" ht="12.75">
      <c r="B41">
        <v>3156.5</v>
      </c>
      <c r="C41" t="s">
        <v>17</v>
      </c>
      <c r="D41" s="11">
        <v>0.44</v>
      </c>
      <c r="E41" t="s">
        <v>18</v>
      </c>
      <c r="F41" s="5">
        <f>B41*D41</f>
        <v>1388.86</v>
      </c>
      <c r="J41" s="20">
        <v>5</v>
      </c>
      <c r="K41" s="20" t="s">
        <v>110</v>
      </c>
      <c r="L41" s="25" t="s">
        <v>111</v>
      </c>
      <c r="M41" s="25">
        <v>38.2</v>
      </c>
    </row>
    <row r="42" spans="1:13" ht="12.75">
      <c r="A42" s="47" t="s">
        <v>91</v>
      </c>
      <c r="B42" s="47"/>
      <c r="C42" s="47"/>
      <c r="D42" s="50"/>
      <c r="E42" s="47"/>
      <c r="F42" s="48">
        <v>0</v>
      </c>
      <c r="J42" s="20">
        <v>6</v>
      </c>
      <c r="K42" s="20"/>
      <c r="L42" s="25"/>
      <c r="M42" s="25"/>
    </row>
    <row r="43" spans="1:13" ht="12.75">
      <c r="A43" s="4" t="s">
        <v>29</v>
      </c>
      <c r="B43" s="10"/>
      <c r="C43" s="10"/>
      <c r="F43" s="32">
        <f>SUM(F34:F42)</f>
        <v>8142.696202564197</v>
      </c>
      <c r="J43" s="20">
        <v>7</v>
      </c>
      <c r="K43" s="20"/>
      <c r="L43" s="25"/>
      <c r="M43" s="25"/>
    </row>
    <row r="44" spans="1:13" ht="12.75">
      <c r="A44" s="4" t="s">
        <v>30</v>
      </c>
      <c r="J44" s="20">
        <v>8</v>
      </c>
      <c r="K44" s="20"/>
      <c r="L44" s="25"/>
      <c r="M44" s="25"/>
    </row>
    <row r="45" spans="1:13" ht="12.75">
      <c r="A45" t="s">
        <v>31</v>
      </c>
      <c r="B45">
        <v>3156.5</v>
      </c>
      <c r="C45" s="5" t="s">
        <v>17</v>
      </c>
      <c r="D45" s="5">
        <v>0.16</v>
      </c>
      <c r="E45" t="s">
        <v>18</v>
      </c>
      <c r="F45" s="11">
        <f>B45*D45</f>
        <v>505.04</v>
      </c>
      <c r="J45" s="20">
        <v>9</v>
      </c>
      <c r="K45" s="20"/>
      <c r="L45" s="25"/>
      <c r="M45" s="25"/>
    </row>
    <row r="46" spans="1:13" ht="12.75">
      <c r="A46" t="s">
        <v>32</v>
      </c>
      <c r="F46" s="5"/>
      <c r="J46" s="20">
        <v>10</v>
      </c>
      <c r="K46" s="20"/>
      <c r="L46" s="25"/>
      <c r="M46" s="25"/>
    </row>
    <row r="47" spans="1:13" ht="12.75">
      <c r="A47" s="7" t="s">
        <v>80</v>
      </c>
      <c r="F47" s="5"/>
      <c r="J47" s="20">
        <v>11</v>
      </c>
      <c r="K47" s="20"/>
      <c r="L47" s="25"/>
      <c r="M47" s="25"/>
    </row>
    <row r="48" spans="2:13" ht="12.75">
      <c r="B48">
        <v>3156.5</v>
      </c>
      <c r="C48" t="s">
        <v>17</v>
      </c>
      <c r="D48" s="11">
        <v>0.69</v>
      </c>
      <c r="E48" t="s">
        <v>18</v>
      </c>
      <c r="F48" s="11">
        <f>B48*D48</f>
        <v>2177.9849999999997</v>
      </c>
      <c r="J48" s="20">
        <v>12</v>
      </c>
      <c r="K48" s="20"/>
      <c r="L48" s="25"/>
      <c r="M48" s="25"/>
    </row>
    <row r="49" spans="1:13" ht="12.75">
      <c r="A49" s="4" t="s">
        <v>33</v>
      </c>
      <c r="F49" s="32">
        <f>F45+F48</f>
        <v>2683.0249999999996</v>
      </c>
      <c r="J49" s="20">
        <v>13</v>
      </c>
      <c r="K49" s="20"/>
      <c r="L49" s="25"/>
      <c r="M49" s="25"/>
    </row>
    <row r="50" spans="1:13" ht="12.75">
      <c r="A50" s="4" t="s">
        <v>34</v>
      </c>
      <c r="J50" s="20">
        <v>14</v>
      </c>
      <c r="K50" s="20"/>
      <c r="L50" s="25"/>
      <c r="M50" s="25"/>
    </row>
    <row r="51" spans="1:13" ht="12.75">
      <c r="A51" s="7" t="s">
        <v>35</v>
      </c>
      <c r="B51" s="7"/>
      <c r="C51" s="7"/>
      <c r="D51" s="7"/>
      <c r="E51" s="7"/>
      <c r="F51" s="7"/>
      <c r="J51" s="20">
        <v>15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1.87</v>
      </c>
      <c r="E52" t="s">
        <v>18</v>
      </c>
      <c r="F52" s="5">
        <f>B52*D52</f>
        <v>5902.655000000001</v>
      </c>
      <c r="J52" s="20">
        <v>16</v>
      </c>
      <c r="K52" s="20"/>
      <c r="L52" s="25"/>
      <c r="M52" s="25"/>
    </row>
    <row r="53" spans="1:13" ht="12.75">
      <c r="A53" s="4" t="s">
        <v>36</v>
      </c>
      <c r="F53" s="8">
        <f>SUM(F52)</f>
        <v>5902.655000000001</v>
      </c>
      <c r="J53" s="20">
        <v>17</v>
      </c>
      <c r="K53" s="20"/>
      <c r="L53" s="25"/>
      <c r="M53" s="25"/>
    </row>
    <row r="54" spans="1:13" ht="12.75">
      <c r="A54" s="46" t="s">
        <v>88</v>
      </c>
      <c r="B54" s="47"/>
      <c r="C54" s="47"/>
      <c r="D54" s="48">
        <v>0</v>
      </c>
      <c r="E54" s="47"/>
      <c r="F54" s="49">
        <f>D54*E7</f>
        <v>0</v>
      </c>
      <c r="J54" s="20">
        <v>18</v>
      </c>
      <c r="K54" s="20"/>
      <c r="L54" s="25"/>
      <c r="M54" s="25"/>
    </row>
    <row r="55" spans="1:13" ht="12.75">
      <c r="A55" s="1" t="s">
        <v>37</v>
      </c>
      <c r="B55" s="1"/>
      <c r="F55" s="32">
        <f>F28+F32+F43+F49+F53+F54</f>
        <v>28164.036202564195</v>
      </c>
      <c r="J55" s="20">
        <v>19</v>
      </c>
      <c r="K55" s="20"/>
      <c r="L55" s="25"/>
      <c r="M55" s="25"/>
    </row>
    <row r="56" spans="1:13" ht="12.75">
      <c r="A56" s="1" t="s">
        <v>86</v>
      </c>
      <c r="B56" s="36"/>
      <c r="C56" s="36">
        <v>0.058</v>
      </c>
      <c r="D56" s="1"/>
      <c r="E56" s="1"/>
      <c r="F56" s="32">
        <f>F55*5.8%</f>
        <v>1633.5140997487233</v>
      </c>
      <c r="J56" s="20">
        <v>20</v>
      </c>
      <c r="K56" s="20"/>
      <c r="L56" s="25"/>
      <c r="M56" s="25"/>
    </row>
    <row r="57" spans="1:13" ht="15">
      <c r="A57" s="12" t="s">
        <v>39</v>
      </c>
      <c r="B57" s="12"/>
      <c r="C57" s="12"/>
      <c r="D57" s="12"/>
      <c r="E57" s="12"/>
      <c r="F57" s="42">
        <f>F55+F56</f>
        <v>29797.55030231292</v>
      </c>
      <c r="J57" s="20">
        <v>21</v>
      </c>
      <c r="K57" s="20"/>
      <c r="L57" s="25"/>
      <c r="M57" s="25"/>
    </row>
    <row r="58" spans="2:13" ht="12.75">
      <c r="B58" s="37" t="s">
        <v>76</v>
      </c>
      <c r="C58" s="38" t="s">
        <v>77</v>
      </c>
      <c r="D58" s="22" t="s">
        <v>78</v>
      </c>
      <c r="E58" s="22" t="s">
        <v>79</v>
      </c>
      <c r="F58" s="41" t="s">
        <v>95</v>
      </c>
      <c r="J58" s="20"/>
      <c r="K58" s="20"/>
      <c r="L58" s="31" t="s">
        <v>70</v>
      </c>
      <c r="M58" s="28">
        <f>SUM(M37:M57)</f>
        <v>764.2</v>
      </c>
    </row>
    <row r="59" spans="1:6" ht="12.75">
      <c r="A59" s="13"/>
      <c r="B59" s="39">
        <v>41883</v>
      </c>
      <c r="C59" s="40">
        <v>-78505</v>
      </c>
      <c r="D59" s="43">
        <f>F20</f>
        <v>35381.23</v>
      </c>
      <c r="E59" s="43">
        <f>F57</f>
        <v>29797.55030231292</v>
      </c>
      <c r="F59" s="44">
        <f>C59+D59-E59</f>
        <v>-72921.32030231292</v>
      </c>
    </row>
    <row r="62" ht="12.75">
      <c r="A62" t="s">
        <v>94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2014-11-17T10:56:08Z</dcterms:modified>
  <cp:category/>
  <cp:version/>
  <cp:contentType/>
  <cp:contentStatus/>
</cp:coreProperties>
</file>