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<sst xmlns="http://schemas.openxmlformats.org/spreadsheetml/2006/main" count="128" uniqueCount="102">
  <si>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</si>
  <si>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</si>
  <si>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</si>
  <si>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</si>
  <si>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</si>
  <si>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</si>
  <si>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</si>
  <si>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</si>
  <si>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</si>
  <si>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</si>
  <si>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</si>
  <si>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</si>
  <si>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</si>
  <si>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</si>
  <si>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</si>
  <si>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</si>
  <si>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</si>
  <si>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</si>
  <si>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</si>
  <si>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</si>
  <si>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</si>
  <si>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</si>
  <si>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</si>
  <si>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</si>
  <si>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</si>
  <si>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</si>
  <si>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</si>
  <si>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</si>
  <si>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</si>
  <si>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</si>
  <si>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</si>
  <si>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</si>
  <si>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</si>
  <si>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</si>
  <si>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</si>
  <si>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</si>
  <si>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</si>
  <si>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</si>
  <si>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</si>
  <si>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</si>
  <si>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</si>
  <si>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</si>
  <si>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</si>
  <si>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</si>
  <si>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</si>
  <si>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</si>
  <si>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</si>
  <si>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</si>
  <si>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</si>
  <si>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</si>
  <si>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</si>
  <si>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</si>
  <si>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</si>
  <si>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</si>
  <si>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</si>
  <si>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</si>
  <si>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</si>
  <si>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</si>
  <si>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</si>
  <si>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</si>
  <si>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</si>
  <si>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</si>
  <si>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</si>
  <si>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</si>
  <si>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</si>
  <si>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</si>
  <si>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</si>
  <si>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</si>
  <si>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</si>
  <si>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</si>
  <si>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</si>
  <si>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</si>
  <si>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</si>
  <si>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</si>
  <si>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</si>
  <si>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</si>
  <si>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</si>
  <si>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</si>
  <si>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</si>
  <si>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</si>
  <si>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</si>
  <si>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</si>
  <si>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</si>
  <si>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</si>
  <si>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</si>
  <si>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</si>
  <si>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</si>
  <si>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</si>
  <si>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Горгаз (техобслуживание и ремонт)</t>
  </si>
  <si>
    <t xml:space="preserve">  ВДПО прочистка по акту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</si>
  <si>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</si>
  <si>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</si>
  <si>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</si>
  <si>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</si>
  <si>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</si>
  <si>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</si>
  <si>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</si>
  <si>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>ост.на 01.03</t>
  </si>
  <si>
    <t>февраль</t>
  </si>
  <si>
    <t xml:space="preserve">                    за  февраль  2014 г.</t>
  </si>
  <si>
    <t>Смена ламп (2шт) п-д4,5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</si>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</sst>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7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0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83</v>
      </c>
      <c r="C3" s="8" t="s">
        <v>98</v>
      </c>
      <c r="D3" s="8" t="s">
        <v>94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2</v>
      </c>
      <c r="M6" s="35">
        <f>L6*114.3*1.202</f>
        <v>274.7772</v>
      </c>
    </row>
    <row r="7" spans="1:13" ht="12.75">
      <c r="A7" t="s">
        <v>2</v>
      </c>
      <c r="E7">
        <v>3465.6</v>
      </c>
      <c r="F7" t="s">
        <v>72</v>
      </c>
      <c r="J7" s="14">
        <v>2</v>
      </c>
      <c r="K7" s="14" t="s">
        <v>48</v>
      </c>
      <c r="L7" s="14"/>
      <c r="M7" s="35">
        <f aca="true" t="shared" si="0" ref="M7:M18">L7*114.3*1.202</f>
        <v>0</v>
      </c>
    </row>
    <row r="8" spans="1:13" ht="12.75">
      <c r="A8" t="s">
        <v>3</v>
      </c>
      <c r="E8">
        <v>929</v>
      </c>
      <c r="F8" t="s">
        <v>72</v>
      </c>
      <c r="J8" s="15"/>
      <c r="K8" s="15" t="s">
        <v>49</v>
      </c>
      <c r="L8" s="21">
        <v>3</v>
      </c>
      <c r="M8" s="35">
        <f t="shared" si="0"/>
        <v>412.16579999999993</v>
      </c>
    </row>
    <row r="9" spans="1:13" ht="12.75">
      <c r="A9" t="s">
        <v>4</v>
      </c>
      <c r="J9" s="16"/>
      <c r="K9" s="16" t="s">
        <v>50</v>
      </c>
      <c r="L9" s="23">
        <v>0</v>
      </c>
      <c r="M9" s="35">
        <f t="shared" si="0"/>
        <v>0</v>
      </c>
    </row>
    <row r="10" spans="1:13" ht="12.75">
      <c r="A10" t="s">
        <v>5</v>
      </c>
      <c r="E10">
        <v>1029.5</v>
      </c>
      <c r="F10" t="s">
        <v>72</v>
      </c>
      <c r="J10" s="15">
        <v>3</v>
      </c>
      <c r="K10" s="24" t="s">
        <v>51</v>
      </c>
      <c r="L10" s="21"/>
      <c r="M10" s="35">
        <f t="shared" si="0"/>
        <v>0</v>
      </c>
    </row>
    <row r="11" spans="1:13" ht="12.75">
      <c r="A11" t="s">
        <v>6</v>
      </c>
      <c r="E11">
        <v>1375.7</v>
      </c>
      <c r="F11" t="s">
        <v>72</v>
      </c>
      <c r="J11" s="16"/>
      <c r="K11" s="18" t="s">
        <v>54</v>
      </c>
      <c r="L11" s="23">
        <v>0</v>
      </c>
      <c r="M11" s="35">
        <f t="shared" si="0"/>
        <v>0</v>
      </c>
    </row>
    <row r="12" spans="1:13" ht="12.75">
      <c r="A12" t="s">
        <v>7</v>
      </c>
      <c r="E12">
        <v>500</v>
      </c>
      <c r="F12" t="s">
        <v>72</v>
      </c>
      <c r="J12" s="14">
        <v>4</v>
      </c>
      <c r="K12" s="17" t="s">
        <v>52</v>
      </c>
      <c r="L12" s="22"/>
      <c r="M12" s="35">
        <f t="shared" si="0"/>
        <v>0</v>
      </c>
    </row>
    <row r="13" spans="10:13" ht="12.75">
      <c r="J13" s="16"/>
      <c r="K13" s="18" t="s">
        <v>53</v>
      </c>
      <c r="L13" s="23">
        <v>3</v>
      </c>
      <c r="M13" s="35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5">
        <f t="shared" si="0"/>
        <v>0</v>
      </c>
    </row>
    <row r="15" spans="10:13" ht="12.75">
      <c r="J15" s="14">
        <v>6</v>
      </c>
      <c r="K15" s="17" t="s">
        <v>56</v>
      </c>
      <c r="L15" s="22"/>
      <c r="M15" s="35">
        <f t="shared" si="0"/>
        <v>0</v>
      </c>
    </row>
    <row r="16" spans="1:13" ht="12.75">
      <c r="A16" s="2" t="s">
        <v>9</v>
      </c>
      <c r="F16" s="11">
        <v>40600.87</v>
      </c>
      <c r="J16" s="15" t="s">
        <v>57</v>
      </c>
      <c r="K16" s="26" t="s">
        <v>58</v>
      </c>
      <c r="L16" s="21">
        <v>0</v>
      </c>
      <c r="M16" s="35">
        <f t="shared" si="0"/>
        <v>0</v>
      </c>
    </row>
    <row r="17" spans="1:13" ht="12.75">
      <c r="A17" t="s">
        <v>10</v>
      </c>
      <c r="F17" s="5">
        <v>34869.06</v>
      </c>
      <c r="J17" s="15" t="s">
        <v>59</v>
      </c>
      <c r="K17" s="26" t="s">
        <v>60</v>
      </c>
      <c r="L17" s="21">
        <v>4</v>
      </c>
      <c r="M17" s="35">
        <f t="shared" si="0"/>
        <v>549.5544</v>
      </c>
    </row>
    <row r="18" spans="2:13" ht="12.75">
      <c r="B18" t="s">
        <v>11</v>
      </c>
      <c r="F18" s="9">
        <f>F17/F16</f>
        <v>0.8588254389622685</v>
      </c>
      <c r="J18" s="16" t="s">
        <v>61</v>
      </c>
      <c r="K18" s="18" t="s">
        <v>62</v>
      </c>
      <c r="L18" s="23">
        <v>4.79</v>
      </c>
      <c r="M18" s="35">
        <f t="shared" si="0"/>
        <v>658.0913939999999</v>
      </c>
    </row>
    <row r="19" spans="1:13" ht="12.75">
      <c r="A19" t="s">
        <v>95</v>
      </c>
      <c r="F19" s="5">
        <v>1146.46</v>
      </c>
      <c r="J19" s="20"/>
      <c r="K19" s="27" t="s">
        <v>63</v>
      </c>
      <c r="L19" s="28">
        <f>SUM(L6:L18)</f>
        <v>16.79</v>
      </c>
      <c r="M19" s="34">
        <f>SUM(M6:M18)</f>
        <v>2306.754594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36015.52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100</v>
      </c>
      <c r="L23" s="35">
        <v>0.14</v>
      </c>
      <c r="M23" s="33">
        <f>L23*114.3*1.202*1.15</f>
        <v>22.1195646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35"/>
      <c r="M24" s="33">
        <f aca="true" t="shared" si="1" ref="M24:M36">L24*114.3*1.202*1.15</f>
        <v>0</v>
      </c>
    </row>
    <row r="25" spans="1:13" ht="12.75">
      <c r="A25" t="s">
        <v>15</v>
      </c>
      <c r="D25" t="s">
        <v>81</v>
      </c>
      <c r="F25" s="11">
        <v>4625.3</v>
      </c>
      <c r="J25" s="20">
        <v>3</v>
      </c>
      <c r="K25" s="49"/>
      <c r="L25" s="50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2870.38</v>
      </c>
      <c r="J26" s="20">
        <v>4</v>
      </c>
      <c r="K26" s="20"/>
      <c r="L26" s="35"/>
      <c r="M26" s="33">
        <f t="shared" si="1"/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35"/>
      <c r="M27" s="33">
        <f t="shared" si="1"/>
        <v>0</v>
      </c>
    </row>
    <row r="28" spans="1:13" ht="12.75">
      <c r="A28" s="4" t="s">
        <v>38</v>
      </c>
      <c r="F28" s="32">
        <f>F25+F26+F27</f>
        <v>7495.68</v>
      </c>
      <c r="J28" s="20">
        <v>6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3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3742.848</v>
      </c>
      <c r="J30" s="20">
        <v>8</v>
      </c>
      <c r="K30" s="20"/>
      <c r="L30" s="35"/>
      <c r="M30" s="33">
        <f t="shared" si="1"/>
        <v>0</v>
      </c>
    </row>
    <row r="31" spans="1:13" ht="12.75">
      <c r="A31" t="s">
        <v>85</v>
      </c>
      <c r="J31" s="20">
        <v>9</v>
      </c>
      <c r="K31" s="49"/>
      <c r="L31" s="50"/>
      <c r="M31" s="33">
        <f t="shared" si="1"/>
        <v>0</v>
      </c>
    </row>
    <row r="32" spans="2:13" ht="12.75">
      <c r="B32">
        <f>F32/D32</f>
        <v>657</v>
      </c>
      <c r="C32" t="s">
        <v>20</v>
      </c>
      <c r="D32" s="5">
        <v>3.31</v>
      </c>
      <c r="E32" t="s">
        <v>17</v>
      </c>
      <c r="F32" s="5">
        <v>2174.67</v>
      </c>
      <c r="J32" s="20">
        <v>10</v>
      </c>
      <c r="K32" s="20"/>
      <c r="L32" s="35"/>
      <c r="M32" s="33">
        <f t="shared" si="1"/>
        <v>0</v>
      </c>
    </row>
    <row r="33" spans="1:13" ht="12.75">
      <c r="A33" t="s">
        <v>86</v>
      </c>
      <c r="B33">
        <v>1287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35"/>
      <c r="M33" s="33">
        <f t="shared" si="1"/>
        <v>0</v>
      </c>
    </row>
    <row r="34" spans="1:13" ht="12.75">
      <c r="A34" t="s">
        <v>87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35"/>
      <c r="M34" s="33">
        <f t="shared" si="1"/>
        <v>0</v>
      </c>
    </row>
    <row r="35" spans="1:13" ht="12.75">
      <c r="A35" s="47" t="s">
        <v>89</v>
      </c>
      <c r="B35" s="47"/>
      <c r="C35" s="47"/>
      <c r="D35" s="51"/>
      <c r="E35" s="47"/>
      <c r="F35" s="48">
        <v>0</v>
      </c>
      <c r="J35" s="20">
        <v>13</v>
      </c>
      <c r="K35" s="20"/>
      <c r="L35" s="3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5917.518</v>
      </c>
      <c r="J36" s="20">
        <v>14</v>
      </c>
      <c r="K36" s="20"/>
      <c r="L36" s="3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34">
        <f>SUM(L23:L36)</f>
        <v>0.14</v>
      </c>
      <c r="M37" s="34">
        <f>SUM(M23:M36)</f>
        <v>22.1195646</v>
      </c>
    </row>
    <row r="38" spans="1:11" ht="12.75">
      <c r="A38" t="s">
        <v>23</v>
      </c>
      <c r="C38">
        <v>150876</v>
      </c>
      <c r="D38">
        <v>219171.6</v>
      </c>
      <c r="E38">
        <v>3465.6</v>
      </c>
      <c r="F38" s="36">
        <f>C38/D38*E38</f>
        <v>2385.6916936318394</v>
      </c>
      <c r="K38" s="1" t="s">
        <v>67</v>
      </c>
    </row>
    <row r="39" spans="1:13" ht="12.75">
      <c r="A39" t="s">
        <v>24</v>
      </c>
      <c r="C39">
        <v>145893</v>
      </c>
      <c r="D39">
        <v>219171.6</v>
      </c>
      <c r="E39">
        <v>3465.6</v>
      </c>
      <c r="F39" s="36">
        <f>C39/D39*E39</f>
        <v>2306.8991639427736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22.1195646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>
        <v>0</v>
      </c>
      <c r="J41" s="20">
        <v>1</v>
      </c>
      <c r="K41" s="20" t="s">
        <v>96</v>
      </c>
      <c r="L41" s="25" t="s">
        <v>101</v>
      </c>
      <c r="M41" s="25">
        <v>15.28</v>
      </c>
    </row>
    <row r="42" spans="1:13" ht="12.75">
      <c r="A42" t="s">
        <v>26</v>
      </c>
      <c r="F42" s="11">
        <f>M56</f>
        <v>15.28</v>
      </c>
      <c r="J42" s="20">
        <v>2</v>
      </c>
      <c r="K42" s="20"/>
      <c r="L42" s="25"/>
      <c r="M42" s="25"/>
    </row>
    <row r="43" spans="1:13" ht="12.75">
      <c r="A43" t="s">
        <v>27</v>
      </c>
      <c r="F43" s="5"/>
      <c r="J43" s="20">
        <v>3</v>
      </c>
      <c r="K43" s="20"/>
      <c r="L43" s="25"/>
      <c r="M43" s="25"/>
    </row>
    <row r="44" spans="1:13" ht="12.75">
      <c r="A44" t="s">
        <v>28</v>
      </c>
      <c r="F44" s="5"/>
      <c r="J44" s="20">
        <v>4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0.27</v>
      </c>
      <c r="E45" t="s">
        <v>17</v>
      </c>
      <c r="F45" s="11">
        <f>B45*D45</f>
        <v>935.712</v>
      </c>
      <c r="J45" s="20">
        <v>5</v>
      </c>
      <c r="K45" s="20"/>
      <c r="L45" s="25"/>
      <c r="M45" s="25"/>
    </row>
    <row r="46" spans="1:13" ht="12.75">
      <c r="A46" s="47" t="s">
        <v>88</v>
      </c>
      <c r="B46" s="47"/>
      <c r="C46" s="47"/>
      <c r="D46" s="48"/>
      <c r="E46" s="47"/>
      <c r="F46" s="48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5665.702422174612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72</v>
      </c>
      <c r="D49" s="5">
        <v>0.13</v>
      </c>
      <c r="E49" t="s">
        <v>17</v>
      </c>
      <c r="F49" s="11">
        <f>B49*D49</f>
        <v>450.528</v>
      </c>
      <c r="J49" s="20">
        <v>9</v>
      </c>
      <c r="K49" s="20"/>
      <c r="L49" s="25"/>
      <c r="M49" s="25"/>
    </row>
    <row r="50" spans="1:13" ht="12.75">
      <c r="A50" t="s">
        <v>32</v>
      </c>
      <c r="J50" s="20">
        <v>10</v>
      </c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0.54</v>
      </c>
      <c r="E52" t="s">
        <v>17</v>
      </c>
      <c r="F52" s="11">
        <f>B52*D52</f>
        <v>1871.424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2321.952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3465.6</v>
      </c>
      <c r="C56" t="s">
        <v>16</v>
      </c>
      <c r="D56" s="11">
        <v>2.57</v>
      </c>
      <c r="E56" t="s">
        <v>17</v>
      </c>
      <c r="F56" s="11">
        <f>B56*D56</f>
        <v>8906.591999999999</v>
      </c>
      <c r="J56" s="20"/>
      <c r="K56" s="20"/>
      <c r="L56" s="31" t="s">
        <v>70</v>
      </c>
      <c r="M56" s="34">
        <f>SUM(M41:M55)</f>
        <v>15.28</v>
      </c>
    </row>
    <row r="57" spans="1:6" ht="12.75">
      <c r="A57" s="4" t="s">
        <v>36</v>
      </c>
      <c r="F57" s="32">
        <f>SUM(F56)</f>
        <v>8906.591999999999</v>
      </c>
    </row>
    <row r="58" spans="1:6" ht="12.75">
      <c r="A58" s="52" t="s">
        <v>93</v>
      </c>
      <c r="B58" s="47"/>
      <c r="C58" s="47"/>
      <c r="D58" s="51">
        <v>0</v>
      </c>
      <c r="E58" s="47"/>
      <c r="F58" s="53">
        <f>D58*E7</f>
        <v>0</v>
      </c>
    </row>
    <row r="59" spans="1:6" ht="12.75">
      <c r="A59" s="1" t="s">
        <v>37</v>
      </c>
      <c r="B59" s="1"/>
      <c r="F59" s="46">
        <f>F28+F36+F47+F53+F57+F58</f>
        <v>30307.444422174616</v>
      </c>
    </row>
    <row r="60" spans="1:6" ht="12.75">
      <c r="A60" s="1" t="s">
        <v>91</v>
      </c>
      <c r="B60" s="38"/>
      <c r="C60" s="38">
        <v>0.058</v>
      </c>
      <c r="D60" s="1"/>
      <c r="E60" s="1"/>
      <c r="F60" s="32">
        <f>F59*5.8%</f>
        <v>1757.8317764861276</v>
      </c>
    </row>
    <row r="61" spans="1:6" ht="15">
      <c r="A61" s="12" t="s">
        <v>39</v>
      </c>
      <c r="B61" s="12"/>
      <c r="C61" s="12"/>
      <c r="D61" s="12"/>
      <c r="E61" s="12"/>
      <c r="F61" s="37">
        <f>F59+F60</f>
        <v>32065.276198660744</v>
      </c>
    </row>
    <row r="62" spans="2:6" ht="12.75">
      <c r="B62" s="39" t="s">
        <v>75</v>
      </c>
      <c r="C62" s="40" t="s">
        <v>76</v>
      </c>
      <c r="D62" s="22" t="s">
        <v>77</v>
      </c>
      <c r="E62" s="22" t="s">
        <v>78</v>
      </c>
      <c r="F62" s="43" t="s">
        <v>97</v>
      </c>
    </row>
    <row r="63" spans="1:6" ht="12.75">
      <c r="A63" s="13"/>
      <c r="B63" s="41">
        <v>41671</v>
      </c>
      <c r="C63" s="42">
        <v>182368</v>
      </c>
      <c r="D63" s="44">
        <f>F20</f>
        <v>36015.52</v>
      </c>
      <c r="E63" s="44">
        <f>F61</f>
        <v>32065.276198660744</v>
      </c>
      <c r="F63" s="45">
        <f>C63+D63-E63</f>
        <v>186318.24380133924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2014-02-26T08:31:57Z</cp:lastPrinted>
  <dcterms:created xsi:type="dcterms:W3CDTF">2008-08-18T07:30:19Z</dcterms:created>
  <dcterms:modified xsi:type="dcterms:W3CDTF">2014-04-27T06:44:21Z</dcterms:modified>
  <cp:category/>
  <cp:version/>
  <cp:contentType/>
  <cp:contentStatus/>
</cp:coreProperties>
</file>