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<sst xmlns="http://schemas.openxmlformats.org/spreadsheetml/2006/main" count="146" uniqueCount="118">
  <si>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</si>
  <si>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</si>
  <si>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</si>
  <si>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</si>
  <si>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</si>
  <si>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</si>
  <si>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</si>
  <si>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</si>
  <si>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</si>
  <si>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</si>
  <si>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</si>
  <si>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</si>
  <si>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</si>
  <si>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</si>
  <si>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</si>
  <si>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</si>
  <si>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</si>
  <si>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</si>
  <si>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</si>
  <si>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</si>
  <si>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</si>
  <si>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</si>
  <si>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</si>
  <si>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</si>
  <si>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</si>
  <si>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</si>
  <si>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</si>
  <si>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</si>
  <si>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</si>
  <si>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</si>
  <si>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</si>
  <si>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</si>
  <si>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</si>
  <si>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</si>
  <si>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</si>
  <si>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</si>
  <si>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</si>
  <si>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</si>
  <si>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</si>
  <si>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</si>
  <si>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</si>
  <si>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</si>
  <si>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</si>
  <si>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</si>
  <si>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</si>
  <si>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</si>
  <si>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</si>
  <si>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</si>
  <si>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</si>
  <si>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</si>
  <si>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</si>
  <si>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</si>
  <si>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</si>
  <si>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</si>
  <si>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</si>
  <si>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</si>
  <si>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</si>
  <si>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</si>
  <si>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</si>
  <si>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</si>
  <si>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</si>
  <si>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</si>
  <si>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</si>
  <si>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</si>
  <si>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</si>
  <si>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</si>
  <si>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</si>
  <si>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</si>
  <si>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</si>
  <si>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</si>
  <si>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</si>
  <si>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</si>
  <si>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</si>
  <si>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</si>
  <si>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</si>
  <si>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</si>
  <si>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</si>
  <si>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</si>
  <si>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</si>
  <si>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</si>
  <si>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</si>
  <si>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</si>
  <si>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</si>
  <si>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</si>
  <si>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</si>
  <si>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</si>
  <si>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</si>
  <si>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</si>
  <si>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</si>
  <si>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</si>
  <si>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</si>
  <si>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Прочистка канализации п-д2</t>
  </si>
  <si>
    <t>Лампа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</si>
  <si>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</si>
  <si>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</si>
  <si>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</si>
  <si>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</si>
  <si>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</si>
  <si>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Страхование </t>
  </si>
  <si>
    <t>1шт</t>
  </si>
  <si>
    <t>ост.на 01.05</t>
  </si>
  <si>
    <t>апрель</t>
  </si>
  <si>
    <t xml:space="preserve">                    за  апрель  2014 г.</t>
  </si>
  <si>
    <t>3.   Премия за месячник</t>
  </si>
  <si>
    <t>Смена труб канал-х Д 50 ПВХ (2мп)п-д2</t>
  </si>
  <si>
    <t>Труба Д 50 ПВХ</t>
  </si>
  <si>
    <t>2мп</t>
  </si>
  <si>
    <t>Отвод 50</t>
  </si>
  <si>
    <t>2шт</t>
  </si>
  <si>
    <t>Патрубок 50</t>
  </si>
  <si>
    <t>Манжета</t>
  </si>
  <si>
    <t>Смена труб Д 20 м/пл (1мп) кв.39</t>
  </si>
  <si>
    <t>Труба Д 20 м/пл</t>
  </si>
  <si>
    <t>1мп</t>
  </si>
  <si>
    <t>Цанга</t>
  </si>
  <si>
    <t>Смена ламп (5шт)</t>
  </si>
  <si>
    <t>5шт</t>
  </si>
  <si>
    <t>Вышка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</si>
</sst>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M44" sqref="M4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64</v>
      </c>
      <c r="C2" s="1"/>
      <c r="D2" s="1" t="s">
        <v>74</v>
      </c>
      <c r="K2" t="s">
        <v>102</v>
      </c>
    </row>
    <row r="3" spans="2:13" ht="12.75">
      <c r="B3" s="1" t="s">
        <v>85</v>
      </c>
      <c r="C3" s="8" t="s">
        <v>101</v>
      </c>
      <c r="D3" s="8" t="s">
        <v>96</v>
      </c>
      <c r="J3" s="14" t="s">
        <v>33</v>
      </c>
      <c r="K3" s="29" t="s">
        <v>59</v>
      </c>
      <c r="L3" s="22" t="s">
        <v>36</v>
      </c>
      <c r="M3" s="22" t="s">
        <v>39</v>
      </c>
    </row>
    <row r="4" spans="10:13" ht="12.75">
      <c r="J4" s="15" t="s">
        <v>34</v>
      </c>
      <c r="K4" s="21" t="s">
        <v>35</v>
      </c>
      <c r="L4" s="21" t="s">
        <v>37</v>
      </c>
      <c r="M4" s="21" t="s">
        <v>40</v>
      </c>
    </row>
    <row r="5" spans="2:13" ht="12.75">
      <c r="B5" t="s">
        <v>1</v>
      </c>
      <c r="J5" s="15"/>
      <c r="K5" s="15"/>
      <c r="L5" s="21" t="s">
        <v>38</v>
      </c>
      <c r="M5" s="21"/>
    </row>
    <row r="6" spans="10:13" ht="12.75">
      <c r="J6" s="20">
        <v>1</v>
      </c>
      <c r="K6" s="20" t="s">
        <v>94</v>
      </c>
      <c r="L6" s="25">
        <v>3</v>
      </c>
      <c r="M6" s="48">
        <f>L6*114.3*1.202</f>
        <v>412.16579999999993</v>
      </c>
    </row>
    <row r="7" spans="1:13" ht="12.75">
      <c r="A7" t="s">
        <v>2</v>
      </c>
      <c r="E7">
        <v>4305.3</v>
      </c>
      <c r="F7" t="s">
        <v>65</v>
      </c>
      <c r="J7" s="14">
        <v>2</v>
      </c>
      <c r="K7" s="14" t="s">
        <v>41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65</v>
      </c>
      <c r="J8" s="15"/>
      <c r="K8" s="15" t="s">
        <v>42</v>
      </c>
      <c r="L8" s="21">
        <v>3</v>
      </c>
      <c r="M8" s="48">
        <f t="shared" si="0"/>
        <v>412.16579999999993</v>
      </c>
    </row>
    <row r="9" spans="1:13" ht="12.75">
      <c r="A9" t="s">
        <v>4</v>
      </c>
      <c r="J9" s="16"/>
      <c r="K9" s="16" t="s">
        <v>43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65</v>
      </c>
      <c r="J10" s="15">
        <v>3</v>
      </c>
      <c r="K10" s="24" t="s">
        <v>44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65</v>
      </c>
      <c r="J11" s="16"/>
      <c r="K11" s="18" t="s">
        <v>47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65</v>
      </c>
      <c r="J12" s="14">
        <v>4</v>
      </c>
      <c r="K12" s="17" t="s">
        <v>45</v>
      </c>
      <c r="L12" s="22"/>
      <c r="M12" s="48">
        <f t="shared" si="0"/>
        <v>0</v>
      </c>
    </row>
    <row r="13" spans="10:13" ht="12.75">
      <c r="J13" s="16"/>
      <c r="K13" s="18" t="s">
        <v>46</v>
      </c>
      <c r="L13" s="23">
        <v>4</v>
      </c>
      <c r="M13" s="48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49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57628.98</v>
      </c>
      <c r="J17" s="15" t="s">
        <v>52</v>
      </c>
      <c r="K17" s="26" t="s">
        <v>53</v>
      </c>
      <c r="L17" s="21">
        <v>5</v>
      </c>
      <c r="M17" s="48">
        <f t="shared" si="0"/>
        <v>686.943</v>
      </c>
    </row>
    <row r="18" spans="2:13" ht="12.75">
      <c r="B18" t="s">
        <v>11</v>
      </c>
      <c r="F18" s="9">
        <f>F17/F16</f>
        <v>0.9313870882866506</v>
      </c>
      <c r="J18" s="16" t="s">
        <v>54</v>
      </c>
      <c r="K18" s="18" t="s">
        <v>55</v>
      </c>
      <c r="L18" s="23">
        <v>6.61</v>
      </c>
      <c r="M18" s="48">
        <f t="shared" si="0"/>
        <v>908.138646</v>
      </c>
    </row>
    <row r="19" spans="1:13" ht="12.75">
      <c r="A19" s="7" t="s">
        <v>97</v>
      </c>
      <c r="B19" s="7"/>
      <c r="C19" s="7"/>
      <c r="D19" s="7"/>
      <c r="E19" s="7"/>
      <c r="F19" s="5">
        <v>1318.96</v>
      </c>
      <c r="J19" s="20"/>
      <c r="K19" s="27" t="s">
        <v>56</v>
      </c>
      <c r="L19" s="28">
        <f>SUM(L6:L18)</f>
        <v>21.61</v>
      </c>
      <c r="M19" s="34">
        <f>SUM(M6:M18)</f>
        <v>2968.9676459999996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58947.94</v>
      </c>
      <c r="K20" s="1" t="s">
        <v>57</v>
      </c>
    </row>
    <row r="21" spans="10:13" ht="12.75">
      <c r="J21" s="22" t="s">
        <v>33</v>
      </c>
      <c r="K21" s="14"/>
      <c r="L21" s="22" t="s">
        <v>36</v>
      </c>
      <c r="M21" s="22" t="s">
        <v>39</v>
      </c>
    </row>
    <row r="22" spans="2:13" ht="12.75">
      <c r="B22" s="1" t="s">
        <v>13</v>
      </c>
      <c r="C22" s="1"/>
      <c r="J22" s="23" t="s">
        <v>34</v>
      </c>
      <c r="K22" s="23" t="s">
        <v>35</v>
      </c>
      <c r="L22" s="23" t="s">
        <v>58</v>
      </c>
      <c r="M22" s="23" t="s">
        <v>40</v>
      </c>
    </row>
    <row r="23" spans="10:13" ht="12.75">
      <c r="J23" s="20">
        <v>1</v>
      </c>
      <c r="K23" t="s">
        <v>91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104</v>
      </c>
      <c r="L24" s="25">
        <v>1.17</v>
      </c>
      <c r="M24" s="33">
        <f aca="true" t="shared" si="1" ref="M24:M32">L24*114.3*1.202*1.15</f>
        <v>184.85636129999995</v>
      </c>
    </row>
    <row r="25" spans="1:13" ht="12.75">
      <c r="A25" t="s">
        <v>15</v>
      </c>
      <c r="D25" t="s">
        <v>83</v>
      </c>
      <c r="F25" s="11">
        <v>2590.31</v>
      </c>
      <c r="J25" s="20">
        <v>3</v>
      </c>
      <c r="K25" s="20" t="s">
        <v>111</v>
      </c>
      <c r="L25" s="25">
        <v>1.55</v>
      </c>
      <c r="M25" s="33">
        <f t="shared" si="1"/>
        <v>244.89517949999995</v>
      </c>
    </row>
    <row r="26" spans="1:13" ht="12.75">
      <c r="A26" s="6" t="s">
        <v>18</v>
      </c>
      <c r="D26" t="s">
        <v>84</v>
      </c>
      <c r="F26" s="5">
        <v>3017.26</v>
      </c>
      <c r="J26" s="20">
        <v>4</v>
      </c>
      <c r="K26" s="20" t="s">
        <v>115</v>
      </c>
      <c r="L26" s="25">
        <v>0.35</v>
      </c>
      <c r="M26" s="33">
        <f t="shared" si="1"/>
        <v>55.29891149999999</v>
      </c>
    </row>
    <row r="27" spans="1:13" ht="12.75">
      <c r="A27" s="6" t="s">
        <v>103</v>
      </c>
      <c r="F27" s="5">
        <v>360.6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31</v>
      </c>
      <c r="F28" s="32">
        <f>F25+F26+F27</f>
        <v>5968.17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1.08</v>
      </c>
      <c r="E30" t="s">
        <v>17</v>
      </c>
      <c r="F30" s="11">
        <f>E7*D30</f>
        <v>4649.724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1416</v>
      </c>
      <c r="C32" t="s">
        <v>20</v>
      </c>
      <c r="D32" s="5">
        <v>3.31</v>
      </c>
      <c r="E32" t="s">
        <v>17</v>
      </c>
      <c r="F32" s="5">
        <v>4686.96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617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56</v>
      </c>
      <c r="L33" s="28">
        <f>SUM(L23:L32)</f>
        <v>7.8999999999999995</v>
      </c>
      <c r="M33" s="34">
        <f>SUM(M23:M32)</f>
        <v>1248.175431</v>
      </c>
    </row>
    <row r="34" spans="1:11" ht="12.75">
      <c r="A34" t="s">
        <v>90</v>
      </c>
      <c r="D34" s="5">
        <v>0</v>
      </c>
      <c r="E34" t="s">
        <v>17</v>
      </c>
      <c r="F34" s="11">
        <f>B34*D34</f>
        <v>0</v>
      </c>
      <c r="K34" s="1" t="s">
        <v>60</v>
      </c>
    </row>
    <row r="35" spans="1:13" ht="12.75">
      <c r="A35" s="4" t="s">
        <v>21</v>
      </c>
      <c r="B35" s="10"/>
      <c r="C35" s="10"/>
      <c r="F35" s="32">
        <f>SUM(F30:F34)</f>
        <v>9336.684000000001</v>
      </c>
      <c r="J35" s="22" t="s">
        <v>33</v>
      </c>
      <c r="K35" s="22"/>
      <c r="L35" s="22" t="s">
        <v>61</v>
      </c>
      <c r="M35" s="22" t="s">
        <v>39</v>
      </c>
    </row>
    <row r="36" spans="1:13" ht="12.75">
      <c r="A36" s="4" t="s">
        <v>66</v>
      </c>
      <c r="B36" s="10"/>
      <c r="C36" s="10"/>
      <c r="F36" s="1"/>
      <c r="J36" s="23" t="s">
        <v>34</v>
      </c>
      <c r="K36" s="23" t="s">
        <v>35</v>
      </c>
      <c r="L36" s="23"/>
      <c r="M36" s="23" t="s">
        <v>62</v>
      </c>
    </row>
    <row r="37" spans="1:13" ht="12.75">
      <c r="A37" s="10" t="s">
        <v>76</v>
      </c>
      <c r="B37" s="10">
        <v>2</v>
      </c>
      <c r="C37" s="10"/>
      <c r="D37" s="5">
        <v>5483</v>
      </c>
      <c r="F37" s="43">
        <f>B37*D37</f>
        <v>10966</v>
      </c>
      <c r="J37" s="20">
        <v>1</v>
      </c>
      <c r="K37" s="20" t="s">
        <v>105</v>
      </c>
      <c r="L37" s="25" t="s">
        <v>106</v>
      </c>
      <c r="M37" s="25">
        <v>102.44</v>
      </c>
    </row>
    <row r="38" spans="1:13" ht="12.75">
      <c r="A38" s="51" t="s">
        <v>98</v>
      </c>
      <c r="B38" s="51"/>
      <c r="C38" s="51"/>
      <c r="D38" s="52"/>
      <c r="E38" s="46"/>
      <c r="F38" s="47">
        <v>0</v>
      </c>
      <c r="J38" s="20">
        <v>2</v>
      </c>
      <c r="K38" s="20" t="s">
        <v>107</v>
      </c>
      <c r="L38" s="25" t="s">
        <v>108</v>
      </c>
      <c r="M38" s="25">
        <v>34.4</v>
      </c>
    </row>
    <row r="39" spans="1:13" ht="12.75">
      <c r="A39" s="4" t="s">
        <v>73</v>
      </c>
      <c r="F39" s="8">
        <f>F37+F38</f>
        <v>10966</v>
      </c>
      <c r="J39" s="20">
        <v>3</v>
      </c>
      <c r="K39" s="20" t="s">
        <v>109</v>
      </c>
      <c r="L39" s="25" t="s">
        <v>99</v>
      </c>
      <c r="M39" s="25">
        <v>70.73</v>
      </c>
    </row>
    <row r="40" spans="1:13" ht="12.75">
      <c r="A40" s="4" t="s">
        <v>67</v>
      </c>
      <c r="B40" s="4"/>
      <c r="J40" s="20">
        <v>4</v>
      </c>
      <c r="K40" s="20" t="s">
        <v>110</v>
      </c>
      <c r="L40" s="25" t="s">
        <v>99</v>
      </c>
      <c r="M40" s="25">
        <v>20</v>
      </c>
    </row>
    <row r="41" spans="1:13" ht="12.75">
      <c r="A41" t="s">
        <v>22</v>
      </c>
      <c r="C41">
        <v>161849</v>
      </c>
      <c r="D41">
        <v>219171.6</v>
      </c>
      <c r="E41">
        <v>4305.3</v>
      </c>
      <c r="F41" s="35">
        <f>C41/D41*E41</f>
        <v>3179.282807170272</v>
      </c>
      <c r="J41" s="20">
        <v>5</v>
      </c>
      <c r="K41" s="20" t="s">
        <v>112</v>
      </c>
      <c r="L41" s="25" t="s">
        <v>113</v>
      </c>
      <c r="M41" s="25">
        <v>55.16</v>
      </c>
    </row>
    <row r="42" spans="1:13" ht="12.75">
      <c r="A42" t="s">
        <v>23</v>
      </c>
      <c r="C42">
        <v>151138</v>
      </c>
      <c r="D42">
        <v>219171.6</v>
      </c>
      <c r="E42">
        <v>4305.3</v>
      </c>
      <c r="F42" s="35">
        <f>C42/D42*E42</f>
        <v>2968.88114792245</v>
      </c>
      <c r="J42" s="20">
        <v>6</v>
      </c>
      <c r="K42" s="20" t="s">
        <v>114</v>
      </c>
      <c r="L42" s="25" t="s">
        <v>108</v>
      </c>
      <c r="M42" s="25">
        <v>150</v>
      </c>
    </row>
    <row r="43" spans="1:13" ht="12.75">
      <c r="A43" t="s">
        <v>24</v>
      </c>
      <c r="F43" s="11">
        <f>M33</f>
        <v>1248.175431</v>
      </c>
      <c r="J43" s="20">
        <v>7</v>
      </c>
      <c r="K43" s="20" t="s">
        <v>92</v>
      </c>
      <c r="L43" s="25" t="s">
        <v>116</v>
      </c>
      <c r="M43" s="25">
        <v>38.2</v>
      </c>
    </row>
    <row r="44" spans="1:13" ht="12.75">
      <c r="A44" t="s">
        <v>81</v>
      </c>
      <c r="F44" s="5">
        <v>0</v>
      </c>
      <c r="J44" s="20">
        <v>8</v>
      </c>
      <c r="K44" s="20" t="s">
        <v>117</v>
      </c>
      <c r="L44" s="25"/>
      <c r="M44" s="25">
        <v>138.46</v>
      </c>
    </row>
    <row r="45" spans="1:13" ht="12.75">
      <c r="A45" t="s">
        <v>25</v>
      </c>
      <c r="F45" s="11">
        <f>M56</f>
        <v>609.39</v>
      </c>
      <c r="J45" s="20">
        <v>9</v>
      </c>
      <c r="K45" s="20"/>
      <c r="L45" s="25"/>
      <c r="M45" s="25"/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4305.3</v>
      </c>
      <c r="C48" t="s">
        <v>16</v>
      </c>
      <c r="D48" s="11">
        <v>0.54</v>
      </c>
      <c r="E48" t="s">
        <v>17</v>
      </c>
      <c r="F48" s="11">
        <f>B48*D48</f>
        <v>2324.862</v>
      </c>
      <c r="J48" s="20">
        <v>12</v>
      </c>
      <c r="K48" s="20"/>
      <c r="L48" s="25"/>
      <c r="M48" s="25"/>
    </row>
    <row r="49" spans="1:13" ht="12.75">
      <c r="A49" s="4" t="s">
        <v>70</v>
      </c>
      <c r="B49" s="10"/>
      <c r="C49" s="10"/>
      <c r="F49" s="32">
        <f>SUM(F41:F48)</f>
        <v>10330.591386092721</v>
      </c>
      <c r="J49" s="20">
        <v>13</v>
      </c>
      <c r="K49" s="20"/>
      <c r="L49" s="25"/>
      <c r="M49" s="25"/>
    </row>
    <row r="50" spans="1:13" ht="12.75">
      <c r="A50" s="4" t="s">
        <v>68</v>
      </c>
      <c r="F50" s="5"/>
      <c r="J50" s="20">
        <v>14</v>
      </c>
      <c r="K50" s="20"/>
      <c r="L50" s="25"/>
      <c r="M50" s="25"/>
    </row>
    <row r="51" spans="1:13" ht="12.75">
      <c r="A51" t="s">
        <v>28</v>
      </c>
      <c r="B51">
        <v>4305.3</v>
      </c>
      <c r="C51" t="s">
        <v>65</v>
      </c>
      <c r="D51" s="5">
        <v>0.23</v>
      </c>
      <c r="E51" t="s">
        <v>17</v>
      </c>
      <c r="F51" s="11">
        <f>B51*D51</f>
        <v>990.219</v>
      </c>
      <c r="J51" s="20">
        <v>15</v>
      </c>
      <c r="K51" s="20"/>
      <c r="L51" s="25"/>
      <c r="M51" s="25"/>
    </row>
    <row r="52" spans="1:13" ht="12.75">
      <c r="A52" t="s">
        <v>29</v>
      </c>
      <c r="F52" s="5"/>
      <c r="J52" s="20">
        <v>16</v>
      </c>
      <c r="K52" s="20"/>
      <c r="L52" s="25"/>
      <c r="M52" s="25"/>
    </row>
    <row r="53" spans="1:13" ht="12.75">
      <c r="A53" s="7" t="s">
        <v>82</v>
      </c>
      <c r="J53" s="20">
        <v>17</v>
      </c>
      <c r="K53" s="20"/>
      <c r="L53" s="25"/>
      <c r="M53" s="25"/>
    </row>
    <row r="54" spans="2:13" ht="12.75">
      <c r="B54">
        <v>4305.3</v>
      </c>
      <c r="C54" t="s">
        <v>16</v>
      </c>
      <c r="D54" s="11">
        <v>0.69</v>
      </c>
      <c r="E54" t="s">
        <v>17</v>
      </c>
      <c r="F54" s="11">
        <f>B54*D54</f>
        <v>2970.6569999999997</v>
      </c>
      <c r="J54" s="20">
        <v>18</v>
      </c>
      <c r="K54" s="20"/>
      <c r="L54" s="25"/>
      <c r="M54" s="25"/>
    </row>
    <row r="55" spans="1:13" ht="12.75">
      <c r="A55" s="4" t="s">
        <v>69</v>
      </c>
      <c r="F55" s="32">
        <f>F51+F54</f>
        <v>3960.8759999999997</v>
      </c>
      <c r="J55" s="20">
        <v>19</v>
      </c>
      <c r="K55" s="20"/>
      <c r="L55" s="25"/>
      <c r="M55" s="25"/>
    </row>
    <row r="56" spans="1:13" ht="12.75">
      <c r="A56" s="4" t="s">
        <v>71</v>
      </c>
      <c r="J56" s="20"/>
      <c r="K56" s="20"/>
      <c r="L56" s="31" t="s">
        <v>63</v>
      </c>
      <c r="M56" s="34">
        <f>SUM(M37:M55)</f>
        <v>609.39</v>
      </c>
    </row>
    <row r="57" spans="1:6" ht="12.75">
      <c r="A57" s="7" t="s">
        <v>86</v>
      </c>
      <c r="B57" s="7"/>
      <c r="C57" s="7"/>
      <c r="D57" s="7"/>
      <c r="E57" s="7"/>
      <c r="F57" s="7"/>
    </row>
    <row r="58" spans="2:6" ht="12.75">
      <c r="B58">
        <v>4305.3</v>
      </c>
      <c r="C58" t="s">
        <v>16</v>
      </c>
      <c r="D58" s="11">
        <v>2.17</v>
      </c>
      <c r="E58" t="s">
        <v>17</v>
      </c>
      <c r="F58" s="11">
        <f>B58*D58</f>
        <v>9342.501</v>
      </c>
    </row>
    <row r="59" spans="1:6" ht="12.75">
      <c r="A59" s="4" t="s">
        <v>72</v>
      </c>
      <c r="B59" s="1"/>
      <c r="F59" s="32">
        <f>SUM(F58)</f>
        <v>9342.501</v>
      </c>
    </row>
    <row r="60" spans="1:6" ht="12.75">
      <c r="A60" s="49" t="s">
        <v>95</v>
      </c>
      <c r="B60" s="46"/>
      <c r="C60" s="46"/>
      <c r="D60" s="47">
        <v>0</v>
      </c>
      <c r="E60" s="46"/>
      <c r="F60" s="50">
        <f>D60*E7</f>
        <v>0</v>
      </c>
    </row>
    <row r="61" spans="1:6" ht="12.75">
      <c r="A61" s="1" t="s">
        <v>30</v>
      </c>
      <c r="B61" s="1"/>
      <c r="F61" s="32">
        <f>F28+F35+F39+F49+F55+F59+F60</f>
        <v>49904.82238609271</v>
      </c>
    </row>
    <row r="62" spans="1:6" ht="12.75">
      <c r="A62" s="1" t="s">
        <v>93</v>
      </c>
      <c r="B62" s="37"/>
      <c r="C62" s="37">
        <v>0.058</v>
      </c>
      <c r="D62" s="1"/>
      <c r="E62" s="1"/>
      <c r="F62" s="32">
        <f>F61*5.8%</f>
        <v>2894.479698393377</v>
      </c>
    </row>
    <row r="63" spans="1:6" ht="15">
      <c r="A63" s="12" t="s">
        <v>32</v>
      </c>
      <c r="B63" s="12"/>
      <c r="C63" s="12"/>
      <c r="D63" s="12"/>
      <c r="E63" s="12"/>
      <c r="F63" s="36">
        <f>F61+F62</f>
        <v>52799.30208448609</v>
      </c>
    </row>
    <row r="64" spans="2:6" ht="12.75">
      <c r="B64" s="38" t="s">
        <v>77</v>
      </c>
      <c r="C64" s="39" t="s">
        <v>78</v>
      </c>
      <c r="D64" s="22" t="s">
        <v>79</v>
      </c>
      <c r="E64" s="22" t="s">
        <v>80</v>
      </c>
      <c r="F64" s="42" t="s">
        <v>100</v>
      </c>
    </row>
    <row r="65" spans="1:6" ht="12.75">
      <c r="A65" s="13"/>
      <c r="B65" s="40">
        <v>41730</v>
      </c>
      <c r="C65" s="41">
        <v>191514</v>
      </c>
      <c r="D65" s="44">
        <f>F20</f>
        <v>58947.94</v>
      </c>
      <c r="E65" s="44">
        <f>F63</f>
        <v>52799.30208448609</v>
      </c>
      <c r="F65" s="45">
        <f>C65+D65-E65</f>
        <v>197662.63791551391</v>
      </c>
    </row>
    <row r="79" spans="7:8" ht="12.75">
      <c r="G79" s="7"/>
      <c r="H79" s="7"/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2014-06-17T16:30:45Z</dcterms:modified>
  <cp:category/>
  <cp:version/>
  <cp:contentType/>
  <cp:contentStatus/>
</cp:coreProperties>
</file>