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<sst xmlns="http://schemas.openxmlformats.org/spreadsheetml/2006/main" count="146" uniqueCount="118">
  <si>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</si>
  <si>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</si>
  <si>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</si>
  <si>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</si>
  <si>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</si>
  <si>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</si>
  <si>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</si>
  <si>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</si>
  <si>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</si>
  <si>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</si>
  <si>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</si>
  <si>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</si>
  <si>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</si>
  <si>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</si>
  <si>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</si>
  <si>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</si>
  <si>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</si>
  <si>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</si>
  <si>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</si>
  <si>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</si>
  <si>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</si>
  <si>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</si>
  <si>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</si>
  <si>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</si>
  <si>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</si>
  <si>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</si>
  <si>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</si>
  <si>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</si>
  <si>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</si>
  <si>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</si>
  <si>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</si>
  <si>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</si>
  <si>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</si>
  <si>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</si>
  <si>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</si>
  <si>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</si>
  <si>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</si>
  <si>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</si>
  <si>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</si>
  <si>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</si>
  <si>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</si>
  <si>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</si>
  <si>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</si>
  <si>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</si>
  <si>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</si>
  <si>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</si>
  <si>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</si>
  <si>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</si>
  <si>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</si>
  <si>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</si>
  <si>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</si>
  <si>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</si>
  <si>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</si>
  <si>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</si>
  <si>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</si>
  <si>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</si>
  <si>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</si>
  <si>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</si>
  <si>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</si>
  <si>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</si>
  <si>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</si>
  <si>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</si>
  <si>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</si>
  <si>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</si>
  <si>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</si>
  <si>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</si>
  <si>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</si>
  <si>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</si>
  <si>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</si>
  <si>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</si>
  <si>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</si>
  <si>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</si>
  <si>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</si>
  <si>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</si>
  <si>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</si>
  <si>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</si>
  <si>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</si>
  <si>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</si>
  <si>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</si>
  <si>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</si>
  <si>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</si>
  <si>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</si>
  <si>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</si>
  <si>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</si>
  <si>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</si>
  <si>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</si>
  <si>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</si>
  <si>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</si>
  <si>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</si>
  <si>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</si>
  <si>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</si>
  <si>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ИП Разоренова, Медиа-Маркет,эр-тел,интер.ростел.)</t>
  </si>
  <si>
    <t xml:space="preserve">Страхование    </t>
  </si>
  <si>
    <t>2) Дератизация</t>
  </si>
  <si>
    <t xml:space="preserve">         Старший по дому _________________________</t>
  </si>
  <si>
    <t>ост.на 01.11.</t>
  </si>
  <si>
    <t>октябрь</t>
  </si>
  <si>
    <t xml:space="preserve">                    за  октябрь   2014 г.</t>
  </si>
  <si>
    <t>3.  Премия за месячник</t>
  </si>
  <si>
    <t>Смена труб Д 20 п.пр (1мп) кв.2</t>
  </si>
  <si>
    <t>Смена труб Д 25 п.пр (1мп) кв.2</t>
  </si>
  <si>
    <t>Труба Д 20 п.пр</t>
  </si>
  <si>
    <t>1 мп</t>
  </si>
  <si>
    <t>Труба Д 25 п.пр</t>
  </si>
  <si>
    <t>Муфта 20</t>
  </si>
  <si>
    <t>2шт</t>
  </si>
  <si>
    <t>Муфта 25</t>
  </si>
  <si>
    <t>Уголок 25</t>
  </si>
  <si>
    <t>1шт</t>
  </si>
  <si>
    <t>Тройник 25</t>
  </si>
  <si>
    <t>Круг отрезной</t>
  </si>
  <si>
    <t>1 шт</t>
  </si>
  <si>
    <t>Смена труб Д 110 ПВХ (4мп) над кв.58</t>
  </si>
  <si>
    <t>Труба Д 110 ПВХ</t>
  </si>
  <si>
    <t>4мп</t>
  </si>
  <si>
    <t>Патрубок</t>
  </si>
  <si>
    <t>6шт</t>
  </si>
  <si>
    <t>Переход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</si>
</sst>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85</v>
      </c>
      <c r="C3" s="8" t="s">
        <v>96</v>
      </c>
      <c r="D3" s="8" t="s">
        <v>90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88</v>
      </c>
      <c r="L6" s="25">
        <v>1</v>
      </c>
      <c r="M6" s="48">
        <f>L6*114.3*1.202</f>
        <v>137.3886</v>
      </c>
    </row>
    <row r="7" spans="1:13" ht="12.75">
      <c r="A7" t="s">
        <v>2</v>
      </c>
      <c r="E7">
        <v>3158.1</v>
      </c>
      <c r="F7" t="s">
        <v>71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510</v>
      </c>
      <c r="F8" t="s">
        <v>71</v>
      </c>
      <c r="J8" s="15"/>
      <c r="K8" s="15" t="s">
        <v>48</v>
      </c>
      <c r="L8" s="21">
        <v>5</v>
      </c>
      <c r="M8" s="48">
        <f t="shared" si="0"/>
        <v>686.943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545</v>
      </c>
      <c r="F10" t="s">
        <v>71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2010</v>
      </c>
      <c r="F11" t="s">
        <v>71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563</v>
      </c>
      <c r="F12" t="s">
        <v>71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6</v>
      </c>
      <c r="M13" s="48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45488.31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45058.79</v>
      </c>
      <c r="J17" s="15" t="s">
        <v>58</v>
      </c>
      <c r="K17" s="26" t="s">
        <v>59</v>
      </c>
      <c r="L17" s="21">
        <v>3.85</v>
      </c>
      <c r="M17" s="48">
        <f t="shared" si="0"/>
        <v>528.94611</v>
      </c>
    </row>
    <row r="18" spans="2:13" ht="12.75">
      <c r="B18" t="s">
        <v>11</v>
      </c>
      <c r="F18" s="9">
        <f>F17/F16</f>
        <v>0.9905575740228644</v>
      </c>
      <c r="J18" s="16" t="s">
        <v>60</v>
      </c>
      <c r="K18" s="18" t="s">
        <v>61</v>
      </c>
      <c r="L18" s="54">
        <v>0</v>
      </c>
      <c r="M18" s="48">
        <f t="shared" si="0"/>
        <v>0</v>
      </c>
    </row>
    <row r="19" spans="1:13" ht="12.75">
      <c r="A19" s="7" t="s">
        <v>91</v>
      </c>
      <c r="B19" s="7"/>
      <c r="C19" s="7"/>
      <c r="D19" s="7"/>
      <c r="E19" s="7"/>
      <c r="F19" s="11">
        <v>2041.16</v>
      </c>
      <c r="J19" s="20"/>
      <c r="K19" s="27" t="s">
        <v>62</v>
      </c>
      <c r="L19" s="28">
        <f>SUM(L6:L18)</f>
        <v>15.85</v>
      </c>
      <c r="M19" s="34">
        <f>SUM(M6:M18)</f>
        <v>2177.60931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47099.950000000004</v>
      </c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1</v>
      </c>
      <c r="K23" s="20" t="s">
        <v>99</v>
      </c>
      <c r="L23" s="25">
        <v>0.89</v>
      </c>
      <c r="M23" s="33">
        <f>L23*114.3*1.202*1.15</f>
        <v>140.6172321</v>
      </c>
    </row>
    <row r="24" spans="1:13" ht="12.75">
      <c r="A24" t="s">
        <v>15</v>
      </c>
      <c r="D24" t="s">
        <v>83</v>
      </c>
      <c r="F24" s="11">
        <v>2890.81</v>
      </c>
      <c r="J24" s="20">
        <v>2</v>
      </c>
      <c r="K24" s="20" t="s">
        <v>100</v>
      </c>
      <c r="L24" s="25">
        <v>0.91</v>
      </c>
      <c r="M24" s="33">
        <f aca="true" t="shared" si="1" ref="M24:M34">L24*114.3*1.202*1.15</f>
        <v>143.7771699</v>
      </c>
    </row>
    <row r="25" spans="1:13" ht="12.75">
      <c r="A25" s="6" t="s">
        <v>18</v>
      </c>
      <c r="D25" t="s">
        <v>84</v>
      </c>
      <c r="F25" s="5">
        <v>3348.77</v>
      </c>
      <c r="J25" s="20">
        <v>3</v>
      </c>
      <c r="K25" s="20" t="s">
        <v>112</v>
      </c>
      <c r="L25" s="25">
        <v>2.47</v>
      </c>
      <c r="M25" s="33">
        <f t="shared" si="1"/>
        <v>390.2523183</v>
      </c>
    </row>
    <row r="26" spans="1:13" ht="12.75">
      <c r="A26" s="6" t="s">
        <v>98</v>
      </c>
      <c r="F26" s="5">
        <v>401</v>
      </c>
      <c r="J26" s="20">
        <v>4</v>
      </c>
      <c r="K26" s="20"/>
      <c r="L26" s="25"/>
      <c r="M26" s="33">
        <f t="shared" si="1"/>
        <v>0</v>
      </c>
    </row>
    <row r="27" spans="1:13" ht="12.75">
      <c r="A27" s="4" t="s">
        <v>37</v>
      </c>
      <c r="F27" s="32">
        <f>F24+F25+F26</f>
        <v>6640.58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6</v>
      </c>
      <c r="K28" s="20"/>
      <c r="L28" s="25"/>
      <c r="M28" s="33">
        <f t="shared" si="1"/>
        <v>0</v>
      </c>
    </row>
    <row r="29" spans="1:13" ht="12.75">
      <c r="A29" t="s">
        <v>86</v>
      </c>
      <c r="D29" s="5">
        <v>1.09</v>
      </c>
      <c r="E29" t="s">
        <v>17</v>
      </c>
      <c r="F29" s="11">
        <f>E7*D29</f>
        <v>3442.329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93</v>
      </c>
      <c r="B30">
        <v>510</v>
      </c>
      <c r="C30" t="s">
        <v>16</v>
      </c>
      <c r="D30" s="5">
        <v>0</v>
      </c>
      <c r="E30" t="s">
        <v>17</v>
      </c>
      <c r="F30" s="5">
        <f>B30*D30</f>
        <v>0</v>
      </c>
      <c r="J30" s="20">
        <v>8</v>
      </c>
      <c r="K30" s="20"/>
      <c r="L30" s="25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3442.329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74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75</v>
      </c>
      <c r="B33" s="10">
        <v>1</v>
      </c>
      <c r="D33" s="5">
        <v>5790</v>
      </c>
      <c r="F33" s="5">
        <f>B33*D33</f>
        <v>5790</v>
      </c>
      <c r="J33" s="20">
        <v>11</v>
      </c>
      <c r="K33" s="20"/>
      <c r="L33" s="25"/>
      <c r="M33" s="33">
        <f t="shared" si="1"/>
        <v>0</v>
      </c>
    </row>
    <row r="34" spans="1:13" ht="12.75">
      <c r="A34" s="50" t="s">
        <v>92</v>
      </c>
      <c r="B34" s="53"/>
      <c r="C34" s="50"/>
      <c r="D34" s="51"/>
      <c r="E34" s="50"/>
      <c r="F34" s="51"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1" t="s">
        <v>76</v>
      </c>
      <c r="F35" s="8">
        <f>SUM(F33+F34)</f>
        <v>5790</v>
      </c>
      <c r="J35" s="20"/>
      <c r="K35" s="30" t="s">
        <v>62</v>
      </c>
      <c r="L35" s="28">
        <f>SUM(L23:L34)</f>
        <v>4.2700000000000005</v>
      </c>
      <c r="M35" s="34">
        <f>SUM(M23:M34)</f>
        <v>674.6467203</v>
      </c>
    </row>
    <row r="36" spans="1:11" ht="12.75">
      <c r="A36" s="4" t="s">
        <v>21</v>
      </c>
      <c r="B36" s="4"/>
      <c r="K36" s="1" t="s">
        <v>66</v>
      </c>
    </row>
    <row r="37" spans="1:13" ht="12.75">
      <c r="A37" t="s">
        <v>22</v>
      </c>
      <c r="C37">
        <v>167335</v>
      </c>
      <c r="D37">
        <v>219171.6</v>
      </c>
      <c r="E37">
        <v>3158.1</v>
      </c>
      <c r="F37" s="35">
        <f>C37/D37*E37</f>
        <v>2411.1730876628176</v>
      </c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23</v>
      </c>
      <c r="C38">
        <v>151138</v>
      </c>
      <c r="D38">
        <v>219171.6</v>
      </c>
      <c r="E38">
        <v>3158.1</v>
      </c>
      <c r="F38" s="35">
        <f>C38/D38*E38</f>
        <v>2177.786345493668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24</v>
      </c>
      <c r="F39" s="11">
        <f>M35</f>
        <v>674.6467203</v>
      </c>
      <c r="J39" s="20">
        <v>1</v>
      </c>
      <c r="K39" s="20" t="s">
        <v>101</v>
      </c>
      <c r="L39" s="25" t="s">
        <v>102</v>
      </c>
      <c r="M39" s="25">
        <v>55</v>
      </c>
    </row>
    <row r="40" spans="1:13" ht="12.75">
      <c r="A40" t="s">
        <v>82</v>
      </c>
      <c r="F40" s="5">
        <v>0</v>
      </c>
      <c r="J40" s="20">
        <v>2</v>
      </c>
      <c r="K40" s="20" t="s">
        <v>103</v>
      </c>
      <c r="L40" s="25" t="s">
        <v>102</v>
      </c>
      <c r="M40" s="25">
        <v>100</v>
      </c>
    </row>
    <row r="41" spans="1:13" ht="12.75">
      <c r="A41" t="s">
        <v>25</v>
      </c>
      <c r="F41" s="11">
        <f>M59</f>
        <v>1889</v>
      </c>
      <c r="J41" s="20">
        <v>3</v>
      </c>
      <c r="K41" s="20" t="s">
        <v>104</v>
      </c>
      <c r="L41" s="25" t="s">
        <v>105</v>
      </c>
      <c r="M41" s="25">
        <v>200</v>
      </c>
    </row>
    <row r="42" spans="1:13" ht="12.75">
      <c r="A42" t="s">
        <v>26</v>
      </c>
      <c r="F42" s="5"/>
      <c r="J42" s="20">
        <v>4</v>
      </c>
      <c r="K42" s="20" t="s">
        <v>106</v>
      </c>
      <c r="L42" s="25" t="s">
        <v>105</v>
      </c>
      <c r="M42" s="25">
        <v>280</v>
      </c>
    </row>
    <row r="43" spans="1:13" ht="12.75">
      <c r="A43" t="s">
        <v>27</v>
      </c>
      <c r="F43" s="5"/>
      <c r="J43" s="20">
        <v>5</v>
      </c>
      <c r="K43" s="20" t="s">
        <v>107</v>
      </c>
      <c r="L43" s="25" t="s">
        <v>108</v>
      </c>
      <c r="M43" s="25">
        <v>10</v>
      </c>
    </row>
    <row r="44" spans="2:13" ht="12.75">
      <c r="B44">
        <v>3158.1</v>
      </c>
      <c r="C44" t="s">
        <v>16</v>
      </c>
      <c r="D44" s="11">
        <v>0.46</v>
      </c>
      <c r="E44" t="s">
        <v>17</v>
      </c>
      <c r="F44" s="11">
        <f>B44*D44</f>
        <v>1452.726</v>
      </c>
      <c r="J44" s="20">
        <v>6</v>
      </c>
      <c r="K44" s="20" t="s">
        <v>109</v>
      </c>
      <c r="L44" s="25" t="s">
        <v>108</v>
      </c>
      <c r="M44" s="25">
        <v>17</v>
      </c>
    </row>
    <row r="45" spans="1:13" ht="12.75">
      <c r="A45" s="4" t="s">
        <v>28</v>
      </c>
      <c r="B45" s="10"/>
      <c r="C45" s="10"/>
      <c r="F45" s="32">
        <f>SUM(F37:F44)</f>
        <v>8605.332153456486</v>
      </c>
      <c r="J45" s="20">
        <v>7</v>
      </c>
      <c r="K45" s="20" t="s">
        <v>110</v>
      </c>
      <c r="L45" s="25" t="s">
        <v>111</v>
      </c>
      <c r="M45" s="25">
        <v>17</v>
      </c>
    </row>
    <row r="46" spans="1:13" ht="12.75">
      <c r="A46" s="4" t="s">
        <v>29</v>
      </c>
      <c r="J46" s="20">
        <v>8</v>
      </c>
      <c r="K46" s="20" t="s">
        <v>113</v>
      </c>
      <c r="L46" s="25" t="s">
        <v>114</v>
      </c>
      <c r="M46" s="25">
        <v>592</v>
      </c>
    </row>
    <row r="47" spans="1:13" ht="12.75">
      <c r="A47" t="s">
        <v>30</v>
      </c>
      <c r="B47">
        <v>3158.1</v>
      </c>
      <c r="C47" t="s">
        <v>71</v>
      </c>
      <c r="D47" s="5">
        <v>0.18</v>
      </c>
      <c r="E47" t="s">
        <v>17</v>
      </c>
      <c r="F47" s="11">
        <f>B47*D47</f>
        <v>568.458</v>
      </c>
      <c r="J47" s="20">
        <v>9</v>
      </c>
      <c r="K47" s="20" t="s">
        <v>115</v>
      </c>
      <c r="L47" s="25" t="s">
        <v>116</v>
      </c>
      <c r="M47" s="25">
        <v>456</v>
      </c>
    </row>
    <row r="48" spans="1:13" ht="12.75">
      <c r="A48" t="s">
        <v>31</v>
      </c>
      <c r="J48" s="20">
        <v>10</v>
      </c>
      <c r="K48" s="20" t="s">
        <v>117</v>
      </c>
      <c r="L48" s="25" t="s">
        <v>105</v>
      </c>
      <c r="M48" s="25">
        <v>162</v>
      </c>
    </row>
    <row r="49" spans="1:13" ht="12.75">
      <c r="A49" s="7" t="s">
        <v>81</v>
      </c>
      <c r="J49" s="20">
        <v>11</v>
      </c>
      <c r="K49" s="20"/>
      <c r="L49" s="25"/>
      <c r="M49" s="25"/>
    </row>
    <row r="50" spans="2:13" ht="12.75">
      <c r="B50">
        <v>3158.1</v>
      </c>
      <c r="C50" t="s">
        <v>16</v>
      </c>
      <c r="D50" s="11">
        <v>0.75</v>
      </c>
      <c r="E50" t="s">
        <v>17</v>
      </c>
      <c r="F50" s="11">
        <f>B50*D50</f>
        <v>2368.575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2937.033</v>
      </c>
      <c r="J51" s="20">
        <v>13</v>
      </c>
      <c r="K51" s="20"/>
      <c r="L51" s="25"/>
      <c r="M51" s="25"/>
    </row>
    <row r="52" spans="1:13" ht="12.75">
      <c r="A52" s="4" t="s">
        <v>33</v>
      </c>
      <c r="J52" s="20">
        <v>14</v>
      </c>
      <c r="K52" s="20"/>
      <c r="L52" s="25"/>
      <c r="M52" s="25"/>
    </row>
    <row r="53" spans="1:13" ht="12.75">
      <c r="A53" s="7" t="s">
        <v>34</v>
      </c>
      <c r="B53" s="7"/>
      <c r="C53" s="7"/>
      <c r="D53" s="7"/>
      <c r="E53" s="7"/>
      <c r="F53" s="7"/>
      <c r="J53" s="20">
        <v>15</v>
      </c>
      <c r="K53" s="20"/>
      <c r="L53" s="25"/>
      <c r="M53" s="25"/>
    </row>
    <row r="54" spans="2:13" ht="12.75">
      <c r="B54">
        <v>3158.1</v>
      </c>
      <c r="C54" t="s">
        <v>16</v>
      </c>
      <c r="D54" s="11">
        <v>2.09</v>
      </c>
      <c r="E54" t="s">
        <v>17</v>
      </c>
      <c r="F54" s="11">
        <f>B54*D54</f>
        <v>6600.428999999999</v>
      </c>
      <c r="J54" s="20">
        <v>16</v>
      </c>
      <c r="K54" s="20"/>
      <c r="L54" s="25"/>
      <c r="M54" s="25"/>
    </row>
    <row r="55" spans="1:13" ht="12.75">
      <c r="A55" s="4" t="s">
        <v>35</v>
      </c>
      <c r="F55" s="32">
        <f>SUM(F54)</f>
        <v>6600.428999999999</v>
      </c>
      <c r="J55" s="20">
        <v>17</v>
      </c>
      <c r="K55" s="20"/>
      <c r="L55" s="25"/>
      <c r="M55" s="25"/>
    </row>
    <row r="56" spans="1:13" ht="12.75">
      <c r="A56" s="49" t="s">
        <v>89</v>
      </c>
      <c r="B56" s="50"/>
      <c r="C56" s="50"/>
      <c r="D56" s="51">
        <v>0</v>
      </c>
      <c r="E56" s="50"/>
      <c r="F56" s="52">
        <f>D56*E7</f>
        <v>0</v>
      </c>
      <c r="J56" s="20">
        <v>18</v>
      </c>
      <c r="K56" s="20"/>
      <c r="L56" s="25"/>
      <c r="M56" s="25"/>
    </row>
    <row r="57" spans="1:13" ht="12.75">
      <c r="A57" s="1" t="s">
        <v>36</v>
      </c>
      <c r="B57" s="1"/>
      <c r="F57" s="32">
        <f>F27+F31+F35+F45+F51+F55+F56</f>
        <v>34015.70315345648</v>
      </c>
      <c r="J57" s="20">
        <v>19</v>
      </c>
      <c r="K57" s="20"/>
      <c r="L57" s="25"/>
      <c r="M57" s="25"/>
    </row>
    <row r="58" spans="1:13" ht="12.75">
      <c r="A58" s="1" t="s">
        <v>87</v>
      </c>
      <c r="B58" s="36"/>
      <c r="C58" s="36">
        <v>0.058</v>
      </c>
      <c r="D58" s="1"/>
      <c r="E58" s="1"/>
      <c r="F58" s="32">
        <f>F57*5.8%</f>
        <v>1972.9107829004759</v>
      </c>
      <c r="J58" s="20">
        <v>20</v>
      </c>
      <c r="K58" s="20"/>
      <c r="L58" s="25"/>
      <c r="M58" s="25"/>
    </row>
    <row r="59" spans="1:13" ht="15">
      <c r="A59" s="12" t="s">
        <v>38</v>
      </c>
      <c r="B59" s="12"/>
      <c r="C59" s="12"/>
      <c r="D59" s="12"/>
      <c r="E59" s="12"/>
      <c r="F59" s="42">
        <f>F57+F58</f>
        <v>35988.61393635696</v>
      </c>
      <c r="J59" s="20"/>
      <c r="K59" s="20"/>
      <c r="L59" s="31" t="s">
        <v>69</v>
      </c>
      <c r="M59" s="34">
        <f>SUM(M39:M58)</f>
        <v>1889</v>
      </c>
    </row>
    <row r="60" spans="2:13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95</v>
      </c>
      <c r="J60" s="45"/>
      <c r="K60" s="45"/>
      <c r="L60" s="46"/>
      <c r="M60" s="47"/>
    </row>
    <row r="61" spans="1:6" ht="12.75">
      <c r="A61" s="13"/>
      <c r="B61" s="39">
        <v>41913</v>
      </c>
      <c r="C61" s="40">
        <v>103294</v>
      </c>
      <c r="D61" s="43">
        <f>F20</f>
        <v>47099.950000000004</v>
      </c>
      <c r="E61" s="43">
        <f>F59</f>
        <v>35988.61393635696</v>
      </c>
      <c r="F61" s="44">
        <f>C61+D61-E61</f>
        <v>114405.33606364304</v>
      </c>
    </row>
    <row r="64" ht="12.75">
      <c r="A64" t="s">
        <v>94</v>
      </c>
    </row>
    <row r="65" spans="7:8" ht="12.75">
      <c r="G65" s="7"/>
      <c r="H65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2014-02-24T05:42:14Z</cp:lastPrinted>
  <dcterms:created xsi:type="dcterms:W3CDTF">2008-08-18T07:30:19Z</dcterms:created>
  <dcterms:modified xsi:type="dcterms:W3CDTF">2014-12-27T10:39:00Z</dcterms:modified>
  <cp:category/>
  <cp:version/>
  <cp:contentType/>
  <cp:contentStatus/>
</cp:coreProperties>
</file>