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<sst xmlns="http://schemas.openxmlformats.org/spreadsheetml/2006/main" count="136" uniqueCount="110">
  <si>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</si>
  <si>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</si>
  <si>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</si>
  <si>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</si>
  <si>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</si>
  <si>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</si>
  <si>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</si>
  <si>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</si>
  <si>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</si>
  <si>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</si>
  <si>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</si>
  <si>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</si>
  <si>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</si>
  <si>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</si>
  <si>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</si>
  <si>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</si>
  <si>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</si>
  <si>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</si>
  <si>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</si>
  <si>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</si>
  <si>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</si>
  <si>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</si>
  <si>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</si>
  <si>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</si>
  <si>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</si>
  <si>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</si>
  <si>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</si>
  <si>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</si>
  <si>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</si>
  <si>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</si>
  <si>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</si>
  <si>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</si>
  <si>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</si>
  <si>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</si>
  <si>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</si>
  <si>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</si>
  <si>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</si>
  <si>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</si>
  <si>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</si>
  <si>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</si>
  <si>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</si>
  <si>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</si>
  <si>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</si>
  <si>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</si>
  <si>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</si>
  <si>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</si>
  <si>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</si>
  <si>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</si>
  <si>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</si>
  <si>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</si>
  <si>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</si>
  <si>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</si>
  <si>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</si>
  <si>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</si>
  <si>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</si>
  <si>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</si>
  <si>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</si>
  <si>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</si>
  <si>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</si>
  <si>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</si>
  <si>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</si>
  <si>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</si>
  <si>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</si>
  <si>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</si>
  <si>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</si>
  <si>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</si>
  <si>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</si>
  <si>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</si>
  <si>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</si>
  <si>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</si>
  <si>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</si>
  <si>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</si>
  <si>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</si>
  <si>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</si>
  <si>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</si>
  <si>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</si>
  <si>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</si>
  <si>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</si>
  <si>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</si>
  <si>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</si>
  <si>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</si>
  <si>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</si>
  <si>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</si>
  <si>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</si>
  <si>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</si>
  <si>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</si>
  <si>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</si>
  <si>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</si>
  <si>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ВДПО (прочистка по акту)</t>
  </si>
  <si>
    <t>1,5 ставки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</si>
  <si>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</si>
  <si>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</si>
  <si>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</si>
  <si>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Лампа</t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</si>
  <si>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</si>
  <si>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</si>
  <si>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ост.на 01.07.</t>
  </si>
  <si>
    <t>май-июнь</t>
  </si>
  <si>
    <t xml:space="preserve">                    за  май-июнь  2014 г.</t>
  </si>
  <si>
    <t xml:space="preserve">3.  </t>
  </si>
  <si>
    <t>Прочистка канализации п-д6,1</t>
  </si>
  <si>
    <t>Промывка, опрессовка системы отопления</t>
  </si>
  <si>
    <t>Демонтаж, монтаж эл.узла (1шт)</t>
  </si>
  <si>
    <t>Ремонт мягкой кровли (20м2) п-д1</t>
  </si>
  <si>
    <t>Стеклоизол</t>
  </si>
  <si>
    <t>2 рул.</t>
  </si>
  <si>
    <t>Газ-пропан</t>
  </si>
  <si>
    <t>10кг</t>
  </si>
  <si>
    <t>Смена ламп (6шт) п-д1,4,5,6</t>
  </si>
  <si>
    <t>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</si>
</sst>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98</v>
      </c>
    </row>
    <row r="3" spans="2:13" ht="12.75">
      <c r="B3" s="1" t="s">
        <v>81</v>
      </c>
      <c r="C3" s="8" t="s">
        <v>97</v>
      </c>
      <c r="D3" s="8" t="s">
        <v>94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91</v>
      </c>
      <c r="L6" s="25">
        <v>6</v>
      </c>
      <c r="M6" s="53">
        <f>L6*114.3*1.202</f>
        <v>824.3315999999999</v>
      </c>
    </row>
    <row r="7" spans="1:13" ht="12.75">
      <c r="A7" t="s">
        <v>2</v>
      </c>
      <c r="E7">
        <v>4476.6</v>
      </c>
      <c r="F7" t="s">
        <v>73</v>
      </c>
      <c r="J7" s="14">
        <v>2</v>
      </c>
      <c r="K7" s="14" t="s">
        <v>47</v>
      </c>
      <c r="L7" s="14"/>
      <c r="M7" s="53">
        <f aca="true" t="shared" si="0" ref="M7:M18">L7*114.3*1.202</f>
        <v>0</v>
      </c>
    </row>
    <row r="8" spans="1:13" ht="12.75">
      <c r="A8" t="s">
        <v>3</v>
      </c>
      <c r="E8">
        <v>1246</v>
      </c>
      <c r="F8" t="s">
        <v>73</v>
      </c>
      <c r="J8" s="15"/>
      <c r="K8" s="15" t="s">
        <v>48</v>
      </c>
      <c r="L8" s="21">
        <v>8</v>
      </c>
      <c r="M8" s="53">
        <f t="shared" si="0"/>
        <v>1099.1088</v>
      </c>
    </row>
    <row r="9" spans="1:13" ht="12.75">
      <c r="A9" t="s">
        <v>4</v>
      </c>
      <c r="J9" s="16"/>
      <c r="K9" s="16" t="s">
        <v>49</v>
      </c>
      <c r="L9" s="23">
        <v>0</v>
      </c>
      <c r="M9" s="53">
        <f t="shared" si="0"/>
        <v>0</v>
      </c>
    </row>
    <row r="10" spans="1:13" ht="12.75">
      <c r="A10" t="s">
        <v>5</v>
      </c>
      <c r="E10">
        <v>505.8</v>
      </c>
      <c r="F10" t="s">
        <v>73</v>
      </c>
      <c r="J10" s="15">
        <v>3</v>
      </c>
      <c r="K10" s="24" t="s">
        <v>50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73</v>
      </c>
      <c r="J11" s="16"/>
      <c r="K11" s="18" t="s">
        <v>53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73</v>
      </c>
      <c r="J12" s="14">
        <v>4</v>
      </c>
      <c r="K12" s="17" t="s">
        <v>51</v>
      </c>
      <c r="L12" s="22"/>
      <c r="M12" s="53">
        <f t="shared" si="0"/>
        <v>0</v>
      </c>
    </row>
    <row r="13" spans="10:13" ht="12.75">
      <c r="J13" s="16"/>
      <c r="K13" s="18" t="s">
        <v>52</v>
      </c>
      <c r="L13" s="23">
        <v>8</v>
      </c>
      <c r="M13" s="53">
        <f t="shared" si="0"/>
        <v>1099.1088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55</v>
      </c>
      <c r="L15" s="22"/>
      <c r="M15" s="53">
        <f t="shared" si="0"/>
        <v>0</v>
      </c>
    </row>
    <row r="16" spans="1:13" ht="12.75">
      <c r="A16" s="2" t="s">
        <v>9</v>
      </c>
      <c r="F16" s="11">
        <v>104863.06</v>
      </c>
      <c r="J16" s="15" t="s">
        <v>56</v>
      </c>
      <c r="K16" s="26" t="s">
        <v>57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107811.11</v>
      </c>
      <c r="J17" s="15" t="s">
        <v>58</v>
      </c>
      <c r="K17" s="26" t="s">
        <v>59</v>
      </c>
      <c r="L17" s="21">
        <v>12</v>
      </c>
      <c r="M17" s="53">
        <f t="shared" si="0"/>
        <v>1648.6631999999997</v>
      </c>
    </row>
    <row r="18" spans="2:13" ht="12.75">
      <c r="B18" t="s">
        <v>11</v>
      </c>
      <c r="F18" s="9">
        <f>F17/F16</f>
        <v>1.0281133318062623</v>
      </c>
      <c r="J18" s="16" t="s">
        <v>60</v>
      </c>
      <c r="K18" s="18" t="s">
        <v>61</v>
      </c>
      <c r="L18" s="23">
        <v>10.94</v>
      </c>
      <c r="M18" s="53">
        <f t="shared" si="0"/>
        <v>1503.031284</v>
      </c>
    </row>
    <row r="19" spans="1:13" ht="12.75">
      <c r="A19" t="s">
        <v>95</v>
      </c>
      <c r="F19" s="5">
        <v>2292.92</v>
      </c>
      <c r="J19" s="20"/>
      <c r="K19" s="27" t="s">
        <v>62</v>
      </c>
      <c r="L19" s="28">
        <f>SUM(L6:L18)</f>
        <v>44.94</v>
      </c>
      <c r="M19" s="33">
        <f>SUM(M6:M18)</f>
        <v>6174.243683999999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110104.03</v>
      </c>
      <c r="K20" s="1" t="s">
        <v>63</v>
      </c>
    </row>
    <row r="21" spans="6:13" ht="12.75">
      <c r="F21" s="48"/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100</v>
      </c>
      <c r="L23" s="25">
        <v>9.66</v>
      </c>
      <c r="M23" s="51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49" t="s">
        <v>101</v>
      </c>
      <c r="L24" s="50">
        <v>170.99</v>
      </c>
      <c r="M24" s="51">
        <f aca="true" t="shared" si="1" ref="M24:M30">L24*114.3*1.202*1.15</f>
        <v>27015.8882211</v>
      </c>
    </row>
    <row r="25" spans="1:13" ht="12.75">
      <c r="A25" t="s">
        <v>15</v>
      </c>
      <c r="D25" t="s">
        <v>89</v>
      </c>
      <c r="F25" s="11">
        <v>17344.86</v>
      </c>
      <c r="J25" s="20">
        <v>3</v>
      </c>
      <c r="K25" s="20" t="s">
        <v>102</v>
      </c>
      <c r="L25" s="25">
        <v>3.12</v>
      </c>
      <c r="M25" s="51">
        <f t="shared" si="1"/>
        <v>492.95029679999993</v>
      </c>
    </row>
    <row r="26" spans="1:13" ht="12.75">
      <c r="A26" s="6" t="s">
        <v>18</v>
      </c>
      <c r="D26" t="s">
        <v>80</v>
      </c>
      <c r="F26" s="5">
        <v>4783.96</v>
      </c>
      <c r="J26" s="20">
        <v>4</v>
      </c>
      <c r="K26" s="20" t="s">
        <v>103</v>
      </c>
      <c r="L26" s="25">
        <v>29.29</v>
      </c>
      <c r="M26" s="51">
        <f t="shared" si="1"/>
        <v>4627.728908099999</v>
      </c>
    </row>
    <row r="27" spans="1:13" ht="12.75">
      <c r="A27" s="6" t="s">
        <v>99</v>
      </c>
      <c r="F27" s="5">
        <v>0</v>
      </c>
      <c r="J27" s="20">
        <v>5</v>
      </c>
      <c r="K27" s="20" t="s">
        <v>108</v>
      </c>
      <c r="L27" s="25">
        <v>0.42</v>
      </c>
      <c r="M27" s="51">
        <f t="shared" si="1"/>
        <v>66.3586938</v>
      </c>
    </row>
    <row r="28" spans="1:13" ht="12.75">
      <c r="A28" s="4" t="s">
        <v>37</v>
      </c>
      <c r="F28" s="32">
        <f>F25+F26+F27</f>
        <v>22128.82</v>
      </c>
      <c r="J28" s="20">
        <v>6</v>
      </c>
      <c r="K28" s="49"/>
      <c r="L28" s="50"/>
      <c r="M28" s="51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51">
        <f t="shared" si="1"/>
        <v>0</v>
      </c>
    </row>
    <row r="30" spans="1:13" ht="12.75">
      <c r="A30" t="s">
        <v>83</v>
      </c>
      <c r="C30" s="13"/>
      <c r="D30" s="44">
        <v>2.17</v>
      </c>
      <c r="E30" s="13" t="s">
        <v>17</v>
      </c>
      <c r="F30" s="11">
        <f>E7*D30</f>
        <v>9714.222</v>
      </c>
      <c r="J30" s="20">
        <v>8</v>
      </c>
      <c r="K30" s="20"/>
      <c r="L30" s="25"/>
      <c r="M30" s="51">
        <f t="shared" si="1"/>
        <v>0</v>
      </c>
    </row>
    <row r="31" spans="1:13" ht="12.75">
      <c r="A31" t="s">
        <v>84</v>
      </c>
      <c r="J31" s="20"/>
      <c r="K31" s="30" t="s">
        <v>62</v>
      </c>
      <c r="L31" s="28">
        <f>SUM(L23:L30)</f>
        <v>213.48</v>
      </c>
      <c r="M31" s="33">
        <f>SUM(M23:M30)</f>
        <v>33729.1760772</v>
      </c>
    </row>
    <row r="32" spans="2:11" ht="12.75">
      <c r="B32">
        <f>F32/D32</f>
        <v>850</v>
      </c>
      <c r="C32" t="s">
        <v>20</v>
      </c>
      <c r="D32" s="5">
        <v>3.31</v>
      </c>
      <c r="E32" t="s">
        <v>17</v>
      </c>
      <c r="F32" s="5">
        <v>2813.5</v>
      </c>
      <c r="K32" s="1" t="s">
        <v>66</v>
      </c>
    </row>
    <row r="33" spans="1:13" ht="12.75">
      <c r="A33" t="s">
        <v>85</v>
      </c>
      <c r="B33">
        <v>1246</v>
      </c>
      <c r="C33" t="s">
        <v>16</v>
      </c>
      <c r="D33" s="5">
        <v>0.4</v>
      </c>
      <c r="E33" t="s">
        <v>17</v>
      </c>
      <c r="F33" s="11">
        <f>B33*D33</f>
        <v>498.40000000000003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86</v>
      </c>
      <c r="B34">
        <v>100</v>
      </c>
      <c r="C34" t="s">
        <v>87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5" t="s">
        <v>88</v>
      </c>
      <c r="B35" s="45"/>
      <c r="C35" s="45"/>
      <c r="D35" s="52"/>
      <c r="E35" s="45"/>
      <c r="F35" s="46">
        <v>0</v>
      </c>
      <c r="J35" s="20">
        <v>1</v>
      </c>
      <c r="K35" s="49" t="s">
        <v>104</v>
      </c>
      <c r="L35" s="50" t="s">
        <v>105</v>
      </c>
      <c r="M35" s="50">
        <v>1493.6</v>
      </c>
    </row>
    <row r="36" spans="1:13" ht="12.75">
      <c r="A36" s="4" t="s">
        <v>21</v>
      </c>
      <c r="B36" s="10"/>
      <c r="C36" s="10"/>
      <c r="F36" s="32">
        <f>SUM(F30:F35)</f>
        <v>13026.122</v>
      </c>
      <c r="J36" s="20">
        <v>2</v>
      </c>
      <c r="K36" s="20" t="s">
        <v>106</v>
      </c>
      <c r="L36" s="25" t="s">
        <v>107</v>
      </c>
      <c r="M36" s="25">
        <v>160</v>
      </c>
    </row>
    <row r="37" spans="1:13" ht="12.75">
      <c r="A37" s="4" t="s">
        <v>22</v>
      </c>
      <c r="B37" s="4"/>
      <c r="J37" s="20">
        <v>3</v>
      </c>
      <c r="K37" s="20" t="s">
        <v>93</v>
      </c>
      <c r="L37" s="25" t="s">
        <v>109</v>
      </c>
      <c r="M37" s="25">
        <v>39.12</v>
      </c>
    </row>
    <row r="38" spans="1:13" ht="12.75">
      <c r="A38" t="s">
        <v>23</v>
      </c>
      <c r="C38">
        <v>326784</v>
      </c>
      <c r="D38">
        <v>219171.6</v>
      </c>
      <c r="E38">
        <v>4476.6</v>
      </c>
      <c r="F38" s="34">
        <f>C38/D38*E38</f>
        <v>6674.593124291651</v>
      </c>
      <c r="J38" s="20">
        <v>4</v>
      </c>
      <c r="K38" s="20"/>
      <c r="L38" s="25"/>
      <c r="M38" s="25"/>
    </row>
    <row r="39" spans="1:13" ht="12.75">
      <c r="A39" t="s">
        <v>24</v>
      </c>
      <c r="C39">
        <v>302275</v>
      </c>
      <c r="D39">
        <v>219171.6</v>
      </c>
      <c r="E39">
        <v>4476.6</v>
      </c>
      <c r="F39" s="34">
        <f>C39/D39*E39</f>
        <v>6173.994554951463</v>
      </c>
      <c r="J39" s="20">
        <v>5</v>
      </c>
      <c r="K39" s="20"/>
      <c r="L39" s="25"/>
      <c r="M39" s="25"/>
    </row>
    <row r="40" spans="1:13" ht="12.75">
      <c r="A40" t="s">
        <v>25</v>
      </c>
      <c r="F40" s="11">
        <f>M31</f>
        <v>33729.1760772</v>
      </c>
      <c r="J40" s="20">
        <v>6</v>
      </c>
      <c r="K40" s="20"/>
      <c r="L40" s="25"/>
      <c r="M40" s="25"/>
    </row>
    <row r="41" spans="1:13" ht="12.75">
      <c r="A41" t="s">
        <v>78</v>
      </c>
      <c r="F41" s="5">
        <v>0</v>
      </c>
      <c r="J41" s="20">
        <v>7</v>
      </c>
      <c r="K41" s="49"/>
      <c r="L41" s="50"/>
      <c r="M41" s="50"/>
    </row>
    <row r="42" spans="1:13" ht="12.75">
      <c r="A42" t="s">
        <v>26</v>
      </c>
      <c r="F42" s="11">
        <f>M49</f>
        <v>1692.7199999999998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4476.6</v>
      </c>
      <c r="C45" t="s">
        <v>16</v>
      </c>
      <c r="D45" s="11">
        <v>0.75</v>
      </c>
      <c r="E45" t="s">
        <v>17</v>
      </c>
      <c r="F45" s="11">
        <f>B45*D45</f>
        <v>3357.4500000000003</v>
      </c>
      <c r="J45" s="20">
        <v>11</v>
      </c>
      <c r="K45" s="20"/>
      <c r="L45" s="25"/>
      <c r="M45" s="25"/>
    </row>
    <row r="46" spans="1:13" ht="12.75">
      <c r="A46" s="45"/>
      <c r="B46" s="45"/>
      <c r="C46" s="45"/>
      <c r="D46" s="46"/>
      <c r="E46" s="45"/>
      <c r="F46" s="46">
        <v>0</v>
      </c>
      <c r="J46" s="20">
        <v>12</v>
      </c>
      <c r="K46" s="20"/>
      <c r="L46" s="25"/>
      <c r="M46" s="25"/>
    </row>
    <row r="47" spans="1:13" ht="12.75">
      <c r="A47" s="4" t="s">
        <v>29</v>
      </c>
      <c r="B47" s="10"/>
      <c r="C47" s="10"/>
      <c r="F47" s="47">
        <f>SUM(F38:F46)</f>
        <v>51627.93375644311</v>
      </c>
      <c r="J47" s="20">
        <v>13</v>
      </c>
      <c r="K47" s="20"/>
      <c r="L47" s="25"/>
      <c r="M47" s="25"/>
    </row>
    <row r="48" spans="1:13" ht="12.75">
      <c r="A48" s="4" t="s">
        <v>30</v>
      </c>
      <c r="F48" s="5"/>
      <c r="J48" s="20">
        <v>14</v>
      </c>
      <c r="K48" s="20"/>
      <c r="L48" s="25"/>
      <c r="M48" s="25"/>
    </row>
    <row r="49" spans="1:13" ht="12.75">
      <c r="A49" t="s">
        <v>31</v>
      </c>
      <c r="B49">
        <v>4476.6</v>
      </c>
      <c r="C49" t="s">
        <v>73</v>
      </c>
      <c r="D49" s="5">
        <v>0.36</v>
      </c>
      <c r="E49" t="s">
        <v>17</v>
      </c>
      <c r="F49" s="11">
        <f>B49*D49</f>
        <v>1611.576</v>
      </c>
      <c r="J49" s="20"/>
      <c r="K49" s="20"/>
      <c r="L49" s="31" t="s">
        <v>69</v>
      </c>
      <c r="M49" s="33">
        <f>SUM(M35:M48)</f>
        <v>1692.7199999999998</v>
      </c>
    </row>
    <row r="50" spans="1:6" ht="12.75">
      <c r="A50" t="s">
        <v>32</v>
      </c>
      <c r="F50" s="5"/>
    </row>
    <row r="51" spans="1:6" ht="12.75">
      <c r="A51" s="7" t="s">
        <v>79</v>
      </c>
      <c r="F51" s="5"/>
    </row>
    <row r="52" spans="2:6" ht="12.75">
      <c r="B52">
        <v>4476.6</v>
      </c>
      <c r="C52" t="s">
        <v>16</v>
      </c>
      <c r="D52" s="11">
        <v>1.6</v>
      </c>
      <c r="E52" t="s">
        <v>17</v>
      </c>
      <c r="F52" s="11">
        <f>B52*D52</f>
        <v>7162.560000000001</v>
      </c>
    </row>
    <row r="53" spans="1:6" ht="12.75">
      <c r="A53" s="4" t="s">
        <v>33</v>
      </c>
      <c r="F53" s="32">
        <f>F49+F52</f>
        <v>8774.136000000002</v>
      </c>
    </row>
    <row r="54" ht="12.75">
      <c r="A54" s="4" t="s">
        <v>34</v>
      </c>
    </row>
    <row r="55" spans="1:6" ht="12.75">
      <c r="A55" s="7" t="s">
        <v>82</v>
      </c>
      <c r="B55" s="7"/>
      <c r="C55" s="7"/>
      <c r="D55" s="7"/>
      <c r="E55" s="7"/>
      <c r="F55" s="7"/>
    </row>
    <row r="56" spans="2:6" ht="12.75">
      <c r="B56">
        <v>4476.6</v>
      </c>
      <c r="C56" t="s">
        <v>16</v>
      </c>
      <c r="D56" s="11">
        <v>4.79</v>
      </c>
      <c r="E56" t="s">
        <v>17</v>
      </c>
      <c r="F56" s="11">
        <f>B56*D56</f>
        <v>21442.914</v>
      </c>
    </row>
    <row r="57" spans="1:6" ht="12.75">
      <c r="A57" s="4" t="s">
        <v>35</v>
      </c>
      <c r="F57" s="32">
        <f>SUM(F56)</f>
        <v>21442.914</v>
      </c>
    </row>
    <row r="58" spans="1:6" ht="12.75">
      <c r="A58" s="54" t="s">
        <v>92</v>
      </c>
      <c r="B58" s="45"/>
      <c r="C58" s="45"/>
      <c r="D58" s="52">
        <v>0</v>
      </c>
      <c r="E58" s="45"/>
      <c r="F58" s="55">
        <f>D58*E7</f>
        <v>0</v>
      </c>
    </row>
    <row r="59" spans="1:6" ht="12.75">
      <c r="A59" s="1" t="s">
        <v>36</v>
      </c>
      <c r="B59" s="1"/>
      <c r="F59" s="32">
        <f>F28+F36+F47+F53+F57+F58</f>
        <v>116999.9257564431</v>
      </c>
    </row>
    <row r="60" spans="1:6" ht="12.75">
      <c r="A60" s="1" t="s">
        <v>90</v>
      </c>
      <c r="B60" s="35"/>
      <c r="C60" s="35">
        <v>0.058</v>
      </c>
      <c r="D60" s="1"/>
      <c r="E60" s="1"/>
      <c r="F60" s="32">
        <f>F59*5.8%</f>
        <v>6785.9956938737</v>
      </c>
    </row>
    <row r="61" spans="1:6" ht="15">
      <c r="A61" s="12" t="s">
        <v>38</v>
      </c>
      <c r="B61" s="12"/>
      <c r="C61" s="12"/>
      <c r="D61" s="12"/>
      <c r="E61" s="12"/>
      <c r="F61" s="41">
        <f>F59+F60</f>
        <v>123785.9214503168</v>
      </c>
    </row>
    <row r="62" spans="2:6" ht="12.75">
      <c r="B62" s="36" t="s">
        <v>74</v>
      </c>
      <c r="C62" s="37" t="s">
        <v>75</v>
      </c>
      <c r="D62" s="22" t="s">
        <v>76</v>
      </c>
      <c r="E62" s="22" t="s">
        <v>77</v>
      </c>
      <c r="F62" s="40" t="s">
        <v>96</v>
      </c>
    </row>
    <row r="63" spans="1:6" ht="12.75">
      <c r="A63" s="13"/>
      <c r="B63" s="38">
        <v>41760</v>
      </c>
      <c r="C63" s="39">
        <v>366477</v>
      </c>
      <c r="D63" s="42">
        <f>F20</f>
        <v>110104.03</v>
      </c>
      <c r="E63" s="42">
        <f>F61</f>
        <v>123785.9214503168</v>
      </c>
      <c r="F63" s="43">
        <f>C63+D63-E63</f>
        <v>352795.10854968324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2011-12-24T17:13:25Z</cp:lastPrinted>
  <dcterms:created xsi:type="dcterms:W3CDTF">2008-08-18T07:30:19Z</dcterms:created>
  <dcterms:modified xsi:type="dcterms:W3CDTF">2014-08-21T17:18:30Z</dcterms:modified>
  <cp:category/>
  <cp:version/>
  <cp:contentType/>
  <cp:contentStatus/>
</cp:coreProperties>
</file>