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<sst xmlns="http://schemas.openxmlformats.org/spreadsheetml/2006/main" count="132" uniqueCount="105">
  <si>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</si>
  <si>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</si>
  <si>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</si>
  <si>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</si>
  <si>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</si>
  <si>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</si>
  <si>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</si>
  <si>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</si>
  <si>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</si>
  <si>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</si>
  <si>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</si>
  <si>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</si>
  <si>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</si>
  <si>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</si>
  <si>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</si>
  <si>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</si>
  <si>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</si>
  <si>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</si>
  <si>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</si>
  <si>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</si>
  <si>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</si>
  <si>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</si>
  <si>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</si>
  <si>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</si>
  <si>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</si>
  <si>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</si>
  <si>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</si>
  <si>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</si>
  <si>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</si>
  <si>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</si>
  <si>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</si>
  <si>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</si>
  <si>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</si>
  <si>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</si>
  <si>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</si>
  <si>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</si>
  <si>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</si>
  <si>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</si>
  <si>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</si>
  <si>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</si>
  <si>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</si>
  <si>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</si>
  <si>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</si>
  <si>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</si>
  <si>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</si>
  <si>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</si>
  <si>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</si>
  <si>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</si>
  <si>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</si>
  <si>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</si>
  <si>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</si>
  <si>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</si>
  <si>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</si>
  <si>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</si>
  <si>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</si>
  <si>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</si>
  <si>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</si>
  <si>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</si>
  <si>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</si>
  <si>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</si>
  <si>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</si>
  <si>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</si>
  <si>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</si>
  <si>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</si>
  <si>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</si>
  <si>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</si>
  <si>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</si>
  <si>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</si>
  <si>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</si>
  <si>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</si>
  <si>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</si>
  <si>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</si>
  <si>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</si>
  <si>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</si>
  <si>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</si>
  <si>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</si>
  <si>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</si>
  <si>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</si>
  <si>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</si>
  <si>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</si>
  <si>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</si>
  <si>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</si>
  <si>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</si>
  <si>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</si>
  <si>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</si>
  <si>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</si>
  <si>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</si>
  <si>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</si>
  <si>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</si>
  <si>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</si>
  <si>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 xml:space="preserve">3.  </t>
  </si>
  <si>
    <t>2) Дератизация</t>
  </si>
  <si>
    <t xml:space="preserve">       Старший по дому _________________________</t>
  </si>
  <si>
    <t>ост.на 01.09.</t>
  </si>
  <si>
    <t>август</t>
  </si>
  <si>
    <t xml:space="preserve">                    за  август  2014 г.</t>
  </si>
  <si>
    <t>Смена труб Д 25 п.пр (1,5мп) кв.18</t>
  </si>
  <si>
    <t>Труба Д 25 п.пр</t>
  </si>
  <si>
    <t>1,5мп</t>
  </si>
  <si>
    <t>Муфта 25 разъемная</t>
  </si>
  <si>
    <t>1шт</t>
  </si>
  <si>
    <t>Муфта неразъемная 25</t>
  </si>
  <si>
    <t>Муфта паечная</t>
  </si>
  <si>
    <t>Смена ламп (1шт)</t>
  </si>
  <si>
    <t>Лампа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</si>
</sst>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95</v>
      </c>
    </row>
    <row r="3" spans="2:13" ht="12.75">
      <c r="B3" s="1" t="s">
        <v>82</v>
      </c>
      <c r="C3" s="8" t="s">
        <v>94</v>
      </c>
      <c r="D3" s="8" t="s">
        <v>88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1</v>
      </c>
      <c r="M6" s="47">
        <f>L6*114.3*1.202</f>
        <v>137.3886</v>
      </c>
    </row>
    <row r="7" spans="1:13" ht="12.75">
      <c r="A7" t="s">
        <v>2</v>
      </c>
      <c r="E7">
        <v>1573.6</v>
      </c>
      <c r="F7" t="s">
        <v>71</v>
      </c>
      <c r="J7" s="14">
        <v>2</v>
      </c>
      <c r="K7" s="14" t="s">
        <v>47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48</v>
      </c>
      <c r="L8" s="21">
        <v>1</v>
      </c>
      <c r="M8" s="47">
        <f t="shared" si="0"/>
        <v>137.3886</v>
      </c>
    </row>
    <row r="9" spans="1:13" ht="12.75">
      <c r="A9" t="s">
        <v>4</v>
      </c>
      <c r="J9" s="16"/>
      <c r="K9" s="16" t="s">
        <v>49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1412</v>
      </c>
      <c r="F10" t="s">
        <v>71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71</v>
      </c>
      <c r="J11" s="16"/>
      <c r="K11" s="18" t="s">
        <v>53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188.4</v>
      </c>
      <c r="F12" t="s">
        <v>71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52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55</v>
      </c>
      <c r="L15" s="22"/>
      <c r="M15" s="47">
        <f t="shared" si="0"/>
        <v>0</v>
      </c>
    </row>
    <row r="16" spans="1:13" ht="12.75">
      <c r="A16" s="2" t="s">
        <v>9</v>
      </c>
      <c r="F16" s="11">
        <v>18410.47</v>
      </c>
      <c r="J16" s="15" t="s">
        <v>56</v>
      </c>
      <c r="K16" s="26" t="s">
        <v>57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18559.14</v>
      </c>
      <c r="J17" s="15" t="s">
        <v>58</v>
      </c>
      <c r="K17" s="26" t="s">
        <v>59</v>
      </c>
      <c r="L17" s="21">
        <v>1.72</v>
      </c>
      <c r="M17" s="47">
        <f t="shared" si="0"/>
        <v>236.308392</v>
      </c>
    </row>
    <row r="18" spans="2:13" ht="12.75">
      <c r="B18" t="s">
        <v>11</v>
      </c>
      <c r="F18" s="9">
        <f>F17/F16</f>
        <v>1.0080752962852115</v>
      </c>
      <c r="J18" s="16" t="s">
        <v>60</v>
      </c>
      <c r="K18" s="18" t="s">
        <v>61</v>
      </c>
      <c r="L18" s="23">
        <v>0</v>
      </c>
      <c r="M18" s="47">
        <f t="shared" si="0"/>
        <v>0</v>
      </c>
    </row>
    <row r="19" spans="1:13" ht="12.75">
      <c r="A19" t="s">
        <v>89</v>
      </c>
      <c r="F19" s="5">
        <v>862.5</v>
      </c>
      <c r="J19" s="20"/>
      <c r="K19" s="27" t="s">
        <v>62</v>
      </c>
      <c r="L19" s="28">
        <f>SUM(L6:L18)</f>
        <v>7.72</v>
      </c>
      <c r="M19" s="35">
        <f>SUM(M6:M18)</f>
        <v>1060.639992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19421.64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96</v>
      </c>
      <c r="L23" s="25">
        <v>1.36</v>
      </c>
      <c r="M23" s="34">
        <f>L23*114.3*1.202*1.15</f>
        <v>214.8757704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0.07</v>
      </c>
      <c r="M24" s="34">
        <f aca="true" t="shared" si="1" ref="M24:M30">L24*114.3*1.202*1.15</f>
        <v>11.0597823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81</v>
      </c>
      <c r="F26" s="5">
        <v>956.79</v>
      </c>
      <c r="J26" s="20">
        <v>4</v>
      </c>
      <c r="K26" s="20"/>
      <c r="L26" s="25"/>
      <c r="M26" s="34">
        <f t="shared" si="1"/>
        <v>0</v>
      </c>
    </row>
    <row r="27" spans="1:13" ht="12.75">
      <c r="A27" s="6" t="s">
        <v>90</v>
      </c>
      <c r="F27" s="5">
        <v>0</v>
      </c>
      <c r="J27" s="20">
        <v>5</v>
      </c>
      <c r="K27" s="20"/>
      <c r="L27" s="25"/>
      <c r="M27" s="34">
        <f t="shared" si="1"/>
        <v>0</v>
      </c>
    </row>
    <row r="28" spans="1:13" ht="12.75">
      <c r="A28" s="4" t="s">
        <v>37</v>
      </c>
      <c r="F28" s="33">
        <f>F25+F26+F27</f>
        <v>6738.41</v>
      </c>
      <c r="J28" s="20">
        <v>6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4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1699.488</v>
      </c>
      <c r="J30" s="20">
        <v>8</v>
      </c>
      <c r="K30" s="20"/>
      <c r="L30" s="25"/>
      <c r="M30" s="34">
        <f t="shared" si="1"/>
        <v>0</v>
      </c>
    </row>
    <row r="31" spans="1:13" ht="12.75">
      <c r="A31" t="s">
        <v>91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/>
      <c r="K31" s="30" t="s">
        <v>62</v>
      </c>
      <c r="L31" s="28">
        <f>SUM(L23:L30)</f>
        <v>1.4300000000000002</v>
      </c>
      <c r="M31" s="35">
        <f>SUM(M23:M30)</f>
        <v>225.9355527</v>
      </c>
    </row>
    <row r="32" spans="1:11" ht="12.75">
      <c r="A32" s="4" t="s">
        <v>20</v>
      </c>
      <c r="B32" s="10"/>
      <c r="C32" s="10"/>
      <c r="F32" s="33">
        <f>SUM(F30:F31)</f>
        <v>1699.488</v>
      </c>
      <c r="K32" s="1" t="s">
        <v>66</v>
      </c>
    </row>
    <row r="33" spans="1:13" ht="12.75">
      <c r="A33" s="4" t="s">
        <v>21</v>
      </c>
      <c r="B33" s="4"/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22</v>
      </c>
      <c r="C34">
        <v>166649</v>
      </c>
      <c r="D34">
        <v>219171.6</v>
      </c>
      <c r="E34">
        <v>1537.6</v>
      </c>
      <c r="F34" s="36">
        <f>C34/D34*E34</f>
        <v>1169.1273066400938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t="s">
        <v>23</v>
      </c>
      <c r="C35">
        <v>151138</v>
      </c>
      <c r="D35">
        <v>219171.6</v>
      </c>
      <c r="E35">
        <v>1537.6</v>
      </c>
      <c r="F35" s="36">
        <f>C35/D35*E35</f>
        <v>1060.3097700614494</v>
      </c>
      <c r="J35" s="23">
        <v>1</v>
      </c>
      <c r="K35" s="45" t="s">
        <v>97</v>
      </c>
      <c r="L35" s="23" t="s">
        <v>98</v>
      </c>
      <c r="M35" s="23">
        <v>150</v>
      </c>
    </row>
    <row r="36" spans="1:13" ht="12.75">
      <c r="A36" t="s">
        <v>24</v>
      </c>
      <c r="F36" s="11">
        <f>M31</f>
        <v>225.9355527</v>
      </c>
      <c r="J36" s="23">
        <v>2</v>
      </c>
      <c r="K36" s="45" t="s">
        <v>99</v>
      </c>
      <c r="L36" s="23" t="s">
        <v>100</v>
      </c>
      <c r="M36" s="23">
        <v>140</v>
      </c>
    </row>
    <row r="37" spans="1:13" ht="12.75">
      <c r="A37" t="s">
        <v>78</v>
      </c>
      <c r="F37" s="5">
        <v>0</v>
      </c>
      <c r="J37" s="23">
        <v>3</v>
      </c>
      <c r="K37" s="45" t="s">
        <v>101</v>
      </c>
      <c r="L37" s="23" t="s">
        <v>100</v>
      </c>
      <c r="M37" s="23">
        <v>75</v>
      </c>
    </row>
    <row r="38" spans="1:13" ht="12.75">
      <c r="A38" t="s">
        <v>25</v>
      </c>
      <c r="F38" s="11">
        <f>M54</f>
        <v>382.64</v>
      </c>
      <c r="J38" s="23">
        <v>4</v>
      </c>
      <c r="K38" s="45" t="s">
        <v>102</v>
      </c>
      <c r="L38" s="23" t="s">
        <v>100</v>
      </c>
      <c r="M38" s="23">
        <v>10</v>
      </c>
    </row>
    <row r="39" spans="1:13" ht="12.75">
      <c r="A39" t="s">
        <v>26</v>
      </c>
      <c r="F39" s="5"/>
      <c r="J39" s="23">
        <v>5</v>
      </c>
      <c r="K39" s="45" t="s">
        <v>104</v>
      </c>
      <c r="L39" s="23" t="s">
        <v>100</v>
      </c>
      <c r="M39" s="23">
        <v>7.64</v>
      </c>
    </row>
    <row r="40" spans="1:13" ht="12.75">
      <c r="A40" t="s">
        <v>27</v>
      </c>
      <c r="F40" s="5"/>
      <c r="J40" s="23">
        <v>6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0.34</v>
      </c>
      <c r="E41" t="s">
        <v>17</v>
      </c>
      <c r="F41" s="11">
        <f>B41*D41</f>
        <v>535.024</v>
      </c>
      <c r="J41" s="23">
        <v>7</v>
      </c>
      <c r="K41" s="45"/>
      <c r="L41" s="23"/>
      <c r="M41" s="23"/>
    </row>
    <row r="42" spans="1:13" ht="12.75">
      <c r="A42" t="s">
        <v>84</v>
      </c>
      <c r="D42" s="11"/>
      <c r="F42" s="11">
        <v>0</v>
      </c>
      <c r="J42" s="23">
        <v>8</v>
      </c>
      <c r="K42" s="45"/>
      <c r="L42" s="23"/>
      <c r="M42" s="23"/>
    </row>
    <row r="43" spans="1:13" ht="12.75">
      <c r="A43" s="4" t="s">
        <v>28</v>
      </c>
      <c r="B43" s="10"/>
      <c r="C43" s="10"/>
      <c r="F43" s="33">
        <f>SUM(F34:F42)</f>
        <v>3373.036629401543</v>
      </c>
      <c r="J43" s="23">
        <v>9</v>
      </c>
      <c r="K43" s="45"/>
      <c r="L43" s="23"/>
      <c r="M43" s="23"/>
    </row>
    <row r="44" spans="1:13" ht="12.75">
      <c r="A44" s="4" t="s">
        <v>29</v>
      </c>
      <c r="F44" s="5"/>
      <c r="J44" s="25">
        <v>10</v>
      </c>
      <c r="K44" s="46"/>
      <c r="L44" s="25"/>
      <c r="M44" s="25"/>
    </row>
    <row r="45" spans="1:13" ht="12.75">
      <c r="A45" t="s">
        <v>30</v>
      </c>
      <c r="B45">
        <v>1573.6</v>
      </c>
      <c r="C45" t="s">
        <v>71</v>
      </c>
      <c r="D45" s="5">
        <v>0.15</v>
      </c>
      <c r="E45" t="s">
        <v>17</v>
      </c>
      <c r="F45" s="11">
        <f>B45*D45</f>
        <v>236.03999999999996</v>
      </c>
      <c r="J45" s="25">
        <v>11</v>
      </c>
      <c r="K45" s="46"/>
      <c r="L45" s="25"/>
      <c r="M45" s="25"/>
    </row>
    <row r="46" spans="1:13" ht="12.75">
      <c r="A46" t="s">
        <v>31</v>
      </c>
      <c r="F46" s="5"/>
      <c r="J46" s="25">
        <v>12</v>
      </c>
      <c r="K46" s="46"/>
      <c r="L46" s="25"/>
      <c r="M46" s="25"/>
    </row>
    <row r="47" spans="1:13" ht="12.75">
      <c r="A47" s="7" t="s">
        <v>79</v>
      </c>
      <c r="F47" s="5"/>
      <c r="J47" s="25">
        <v>13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0.7</v>
      </c>
      <c r="E48" t="s">
        <v>17</v>
      </c>
      <c r="F48" s="11">
        <f>B48*D48</f>
        <v>1101.5199999999998</v>
      </c>
      <c r="J48" s="25">
        <v>14</v>
      </c>
      <c r="K48" s="46"/>
      <c r="L48" s="25"/>
      <c r="M48" s="25"/>
    </row>
    <row r="49" spans="1:13" ht="12.75">
      <c r="A49" s="4" t="s">
        <v>32</v>
      </c>
      <c r="F49" s="33">
        <f>F45+F48</f>
        <v>1337.5599999999997</v>
      </c>
      <c r="J49" s="25">
        <v>15</v>
      </c>
      <c r="K49" s="46"/>
      <c r="L49" s="25"/>
      <c r="M49" s="25"/>
    </row>
    <row r="50" spans="1:13" ht="12.75">
      <c r="A50" s="4" t="s">
        <v>33</v>
      </c>
      <c r="J50" s="25">
        <v>16</v>
      </c>
      <c r="K50" s="46"/>
      <c r="L50" s="25"/>
      <c r="M50" s="25"/>
    </row>
    <row r="51" spans="1:13" ht="12.75">
      <c r="A51" s="7" t="s">
        <v>34</v>
      </c>
      <c r="B51" s="7"/>
      <c r="C51" s="7"/>
      <c r="D51" s="7"/>
      <c r="E51" s="7"/>
      <c r="F51" s="7"/>
      <c r="J51" s="25">
        <v>17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1.88</v>
      </c>
      <c r="E52" t="s">
        <v>17</v>
      </c>
      <c r="F52" s="11">
        <f>B52*D52</f>
        <v>2958.3679999999995</v>
      </c>
      <c r="J52" s="25">
        <v>18</v>
      </c>
      <c r="K52" s="46"/>
      <c r="L52" s="25"/>
      <c r="M52" s="25"/>
    </row>
    <row r="53" spans="1:13" ht="12.75">
      <c r="A53" s="4" t="s">
        <v>35</v>
      </c>
      <c r="F53" s="33">
        <f>SUM(F52)</f>
        <v>2958.3679999999995</v>
      </c>
      <c r="J53" s="25">
        <v>19</v>
      </c>
      <c r="K53" s="46"/>
      <c r="L53" s="25"/>
      <c r="M53" s="25"/>
    </row>
    <row r="54" spans="1:13" ht="12.75">
      <c r="A54" s="48" t="s">
        <v>87</v>
      </c>
      <c r="B54" s="49"/>
      <c r="C54" s="49"/>
      <c r="D54" s="50">
        <v>0</v>
      </c>
      <c r="E54" s="49"/>
      <c r="F54" s="51">
        <f>D54*E7</f>
        <v>0</v>
      </c>
      <c r="J54" s="20"/>
      <c r="K54" s="20"/>
      <c r="L54" s="31" t="s">
        <v>69</v>
      </c>
      <c r="M54" s="35">
        <f>SUM(M35:M53)</f>
        <v>382.64</v>
      </c>
    </row>
    <row r="55" spans="1:6" ht="12.75">
      <c r="A55" s="1" t="s">
        <v>36</v>
      </c>
      <c r="B55" s="1"/>
      <c r="F55" s="33">
        <f>F28+F32+F43+F49+F53+F54</f>
        <v>16106.862629401541</v>
      </c>
    </row>
    <row r="56" spans="1:8" ht="12.75">
      <c r="A56" s="1" t="s">
        <v>85</v>
      </c>
      <c r="B56" s="37"/>
      <c r="C56" s="37">
        <v>0.058</v>
      </c>
      <c r="D56" s="1"/>
      <c r="E56" s="1"/>
      <c r="F56" s="33">
        <f>F55*5.8%</f>
        <v>934.1980325052893</v>
      </c>
      <c r="G56" s="7"/>
      <c r="H56" s="7"/>
    </row>
    <row r="57" spans="1:8" ht="15">
      <c r="A57" s="12" t="s">
        <v>38</v>
      </c>
      <c r="B57" s="12"/>
      <c r="C57" s="12"/>
      <c r="D57" s="12"/>
      <c r="E57" s="12"/>
      <c r="F57" s="32">
        <f>F55+F56</f>
        <v>17041.06066190683</v>
      </c>
      <c r="G57" s="7"/>
      <c r="H57" s="7"/>
    </row>
    <row r="58" spans="2:6" ht="12.75">
      <c r="B58" s="38" t="s">
        <v>74</v>
      </c>
      <c r="C58" s="39" t="s">
        <v>75</v>
      </c>
      <c r="D58" s="22" t="s">
        <v>76</v>
      </c>
      <c r="E58" s="22" t="s">
        <v>77</v>
      </c>
      <c r="F58" s="42" t="s">
        <v>93</v>
      </c>
    </row>
    <row r="59" spans="1:6" ht="12.75">
      <c r="A59" s="13"/>
      <c r="B59" s="40">
        <v>41852</v>
      </c>
      <c r="C59" s="41">
        <v>-203985</v>
      </c>
      <c r="D59" s="43">
        <f>F20</f>
        <v>19421.64</v>
      </c>
      <c r="E59" s="43">
        <f>F57</f>
        <v>17041.06066190683</v>
      </c>
      <c r="F59" s="44">
        <f>C59+D59-E59</f>
        <v>-201604.42066190683</v>
      </c>
    </row>
    <row r="62" ht="12.75">
      <c r="A62" t="s">
        <v>92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2014-10-30T08:04:16Z</dcterms:modified>
  <cp:category/>
  <cp:version/>
  <cp:contentType/>
  <cp:contentStatus/>
</cp:coreProperties>
</file>