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<sst xmlns="http://schemas.openxmlformats.org/spreadsheetml/2006/main" count="133" uniqueCount="107">
  <si>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</si>
  <si>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</si>
  <si>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</si>
  <si>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</si>
  <si>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</si>
  <si>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</si>
  <si>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</si>
  <si>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</si>
  <si>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</si>
  <si>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</si>
  <si>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</si>
  <si>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</si>
  <si>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</si>
  <si>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</si>
  <si>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</si>
  <si>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</si>
  <si>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</si>
  <si>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</si>
  <si>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</si>
  <si>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</si>
  <si>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</si>
  <si>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</si>
  <si>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</si>
  <si>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</si>
  <si>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</si>
  <si>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</si>
  <si>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</si>
  <si>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</si>
  <si>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</si>
  <si>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</si>
  <si>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</si>
  <si>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</si>
  <si>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</si>
  <si>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</si>
  <si>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</si>
  <si>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</si>
  <si>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</si>
  <si>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</si>
  <si>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</si>
  <si>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</si>
  <si>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</si>
  <si>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</si>
  <si>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</si>
  <si>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</si>
  <si>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</si>
  <si>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</si>
  <si>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</si>
  <si>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</si>
  <si>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</si>
  <si>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</si>
  <si>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</si>
  <si>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</si>
  <si>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</si>
  <si>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</si>
  <si>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</si>
  <si>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</si>
  <si>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</si>
  <si>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</si>
  <si>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</si>
  <si>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</si>
  <si>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</si>
  <si>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</si>
  <si>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</si>
  <si>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</si>
  <si>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</si>
  <si>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</si>
  <si>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</si>
  <si>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</si>
  <si>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</si>
  <si>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</si>
  <si>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</si>
  <si>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</si>
  <si>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</si>
  <si>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</si>
  <si>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</si>
  <si>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</si>
  <si>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</si>
  <si>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</si>
  <si>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</si>
  <si>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</si>
  <si>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</si>
  <si>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</si>
  <si>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</si>
  <si>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</si>
  <si>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</si>
  <si>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0,8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</si>
  <si>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</si>
  <si>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</si>
  <si>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</si>
  <si>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</si>
  <si>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</si>
  <si>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</si>
  <si>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</si>
  <si>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</si>
  <si>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</si>
  <si>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</si>
  <si>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</si>
  <si>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</si>
  <si>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</si>
  <si>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</si>
  <si>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ост.на 01.07</t>
  </si>
  <si>
    <t>май-июнь</t>
  </si>
  <si>
    <t xml:space="preserve">                    за  май-июнь  2014 г.</t>
  </si>
  <si>
    <t>Промывка, опрессовка системы отопления</t>
  </si>
  <si>
    <t>Демонтаж, монтаж эл.узла (1шт)</t>
  </si>
  <si>
    <t>Смена ламп (6шт)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</si>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</sst>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77</v>
      </c>
    </row>
    <row r="2" spans="2:11" ht="12.75">
      <c r="B2" s="1" t="s">
        <v>71</v>
      </c>
      <c r="C2" s="1"/>
      <c r="D2" s="1" t="s">
        <v>76</v>
      </c>
      <c r="K2" t="s">
        <v>102</v>
      </c>
    </row>
    <row r="3" spans="2:13" ht="12.75">
      <c r="B3" s="1" t="s">
        <v>86</v>
      </c>
      <c r="C3" s="8" t="s">
        <v>101</v>
      </c>
      <c r="D3" s="8" t="s">
        <v>96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94</v>
      </c>
      <c r="L6" s="25">
        <v>6</v>
      </c>
      <c r="M6" s="50">
        <f>L6*114.3*1.202</f>
        <v>824.3315999999999</v>
      </c>
    </row>
    <row r="7" spans="1:13" ht="12.75">
      <c r="A7" t="s">
        <v>2</v>
      </c>
      <c r="E7">
        <v>3177.5</v>
      </c>
      <c r="F7" t="s">
        <v>72</v>
      </c>
      <c r="J7" s="14">
        <v>2</v>
      </c>
      <c r="K7" s="14" t="s">
        <v>48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512</v>
      </c>
      <c r="F8" t="s">
        <v>72</v>
      </c>
      <c r="J8" s="15"/>
      <c r="K8" s="15" t="s">
        <v>49</v>
      </c>
      <c r="L8" s="21">
        <v>6</v>
      </c>
      <c r="M8" s="50">
        <f t="shared" si="0"/>
        <v>824.3315999999999</v>
      </c>
    </row>
    <row r="9" spans="1:13" ht="12.75">
      <c r="A9" t="s">
        <v>4</v>
      </c>
      <c r="J9" s="16"/>
      <c r="K9" s="16" t="s">
        <v>50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635.9</v>
      </c>
      <c r="F10" t="s">
        <v>72</v>
      </c>
      <c r="J10" s="15">
        <v>3</v>
      </c>
      <c r="K10" s="24" t="s">
        <v>51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72</v>
      </c>
      <c r="J11" s="16"/>
      <c r="K11" s="18" t="s">
        <v>54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72</v>
      </c>
      <c r="J12" s="14">
        <v>4</v>
      </c>
      <c r="K12" s="17" t="s">
        <v>52</v>
      </c>
      <c r="L12" s="22"/>
      <c r="M12" s="50">
        <f t="shared" si="0"/>
        <v>0</v>
      </c>
    </row>
    <row r="13" spans="10:13" ht="12.75">
      <c r="J13" s="16"/>
      <c r="K13" s="18" t="s">
        <v>53</v>
      </c>
      <c r="L13" s="23">
        <v>6</v>
      </c>
      <c r="M13" s="50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56</v>
      </c>
      <c r="L15" s="22"/>
      <c r="M15" s="50">
        <f t="shared" si="0"/>
        <v>0</v>
      </c>
    </row>
    <row r="16" spans="1:13" ht="12.75">
      <c r="A16" s="2" t="s">
        <v>9</v>
      </c>
      <c r="F16" s="11">
        <v>91298.42</v>
      </c>
      <c r="J16" s="15" t="s">
        <v>57</v>
      </c>
      <c r="K16" s="26" t="s">
        <v>58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89497.79</v>
      </c>
      <c r="J17" s="15" t="s">
        <v>59</v>
      </c>
      <c r="K17" s="26" t="s">
        <v>60</v>
      </c>
      <c r="L17" s="21">
        <v>8</v>
      </c>
      <c r="M17" s="50">
        <f t="shared" si="0"/>
        <v>1099.1088</v>
      </c>
    </row>
    <row r="18" spans="2:13" ht="12.75">
      <c r="B18" t="s">
        <v>11</v>
      </c>
      <c r="F18" s="9">
        <f>F17/F16</f>
        <v>0.9802775338280771</v>
      </c>
      <c r="J18" s="16" t="s">
        <v>61</v>
      </c>
      <c r="K18" s="18" t="s">
        <v>62</v>
      </c>
      <c r="L18" s="23">
        <v>5.9</v>
      </c>
      <c r="M18" s="50">
        <f t="shared" si="0"/>
        <v>810.5927399999999</v>
      </c>
    </row>
    <row r="19" spans="1:13" ht="12.75">
      <c r="A19" s="7" t="s">
        <v>97</v>
      </c>
      <c r="B19" s="7"/>
      <c r="C19" s="7"/>
      <c r="D19" s="7"/>
      <c r="E19" s="7"/>
      <c r="F19" s="5">
        <v>41923</v>
      </c>
      <c r="J19" s="20"/>
      <c r="K19" s="27" t="s">
        <v>63</v>
      </c>
      <c r="L19" s="28">
        <f>SUM(L6:L18)</f>
        <v>31.9</v>
      </c>
      <c r="M19" s="35">
        <f>SUM(M6:M18)</f>
        <v>4382.6963399999995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131420.78999999998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103</v>
      </c>
      <c r="L23" s="25">
        <v>99.5</v>
      </c>
      <c r="M23" s="34">
        <f>L23*114.3*1.202*1.15</f>
        <v>15720.690554999997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104</v>
      </c>
      <c r="L24" s="25">
        <v>3.12</v>
      </c>
      <c r="M24" s="34">
        <f aca="true" t="shared" si="1" ref="M24:M34">L24*114.3*1.202*1.15</f>
        <v>492.95029679999993</v>
      </c>
    </row>
    <row r="25" spans="1:13" ht="12.75">
      <c r="A25" t="s">
        <v>15</v>
      </c>
      <c r="D25" t="s">
        <v>84</v>
      </c>
      <c r="F25" s="11">
        <v>6937.94</v>
      </c>
      <c r="J25" s="20">
        <v>3</v>
      </c>
      <c r="K25" s="20" t="s">
        <v>105</v>
      </c>
      <c r="L25" s="25">
        <v>0.42</v>
      </c>
      <c r="M25" s="34">
        <f t="shared" si="1"/>
        <v>66.3586938</v>
      </c>
    </row>
    <row r="26" spans="1:13" ht="12.75">
      <c r="A26" s="6" t="s">
        <v>18</v>
      </c>
      <c r="D26" t="s">
        <v>85</v>
      </c>
      <c r="F26" s="5">
        <v>7654.34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14592.279999999999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87</v>
      </c>
      <c r="D30" s="5">
        <v>2.17</v>
      </c>
      <c r="E30" t="s">
        <v>17</v>
      </c>
      <c r="F30" s="11">
        <f>E7*D30</f>
        <v>6895.175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4">
        <f t="shared" si="1"/>
        <v>0</v>
      </c>
    </row>
    <row r="32" spans="2:13" ht="12.75">
      <c r="B32">
        <f>F32/D32</f>
        <v>2924</v>
      </c>
      <c r="C32" t="s">
        <v>20</v>
      </c>
      <c r="D32" s="5">
        <v>3.31</v>
      </c>
      <c r="E32" t="s">
        <v>17</v>
      </c>
      <c r="F32" s="5">
        <v>9678.44</v>
      </c>
      <c r="J32" s="20">
        <v>10</v>
      </c>
      <c r="K32" s="20"/>
      <c r="L32" s="25"/>
      <c r="M32" s="34">
        <f t="shared" si="1"/>
        <v>0</v>
      </c>
    </row>
    <row r="33" spans="1:13" ht="12.75">
      <c r="A33" t="s">
        <v>89</v>
      </c>
      <c r="B33">
        <v>512</v>
      </c>
      <c r="C33" t="s">
        <v>16</v>
      </c>
      <c r="D33" s="5">
        <v>0.4</v>
      </c>
      <c r="E33" t="s">
        <v>17</v>
      </c>
      <c r="F33" s="5">
        <f>B33*D33</f>
        <v>204.8</v>
      </c>
      <c r="J33" s="20">
        <v>11</v>
      </c>
      <c r="K33" s="20"/>
      <c r="L33" s="25"/>
      <c r="M33" s="34">
        <f t="shared" si="1"/>
        <v>0</v>
      </c>
    </row>
    <row r="34" spans="1:13" ht="12.75">
      <c r="A34" t="s">
        <v>90</v>
      </c>
      <c r="D34" s="5">
        <v>0</v>
      </c>
      <c r="E34" t="s">
        <v>17</v>
      </c>
      <c r="F34" s="5">
        <f>B34*D34</f>
        <v>0</v>
      </c>
      <c r="J34" s="20">
        <v>12</v>
      </c>
      <c r="K34" s="20"/>
      <c r="L34" s="25"/>
      <c r="M34" s="34">
        <f t="shared" si="1"/>
        <v>0</v>
      </c>
    </row>
    <row r="35" spans="1:13" ht="12.75">
      <c r="A35" s="4" t="s">
        <v>21</v>
      </c>
      <c r="B35" s="10"/>
      <c r="C35" s="10"/>
      <c r="F35" s="33">
        <f>SUM(F30:F34)</f>
        <v>16778.415</v>
      </c>
      <c r="J35" s="20"/>
      <c r="K35" s="30" t="s">
        <v>63</v>
      </c>
      <c r="L35" s="28">
        <f>SUM(L23:L34)</f>
        <v>103.04</v>
      </c>
      <c r="M35" s="35">
        <f>SUM(M23:M34)</f>
        <v>16279.999545599998</v>
      </c>
    </row>
    <row r="36" spans="1:11" ht="12.75">
      <c r="A36" s="4" t="s">
        <v>73</v>
      </c>
      <c r="K36" s="1" t="s">
        <v>67</v>
      </c>
    </row>
    <row r="37" spans="1:13" ht="12.75">
      <c r="A37" t="s">
        <v>74</v>
      </c>
      <c r="B37" s="10">
        <v>1</v>
      </c>
      <c r="D37" s="5">
        <v>10965</v>
      </c>
      <c r="F37" s="5">
        <f>B37*D37</f>
        <v>10965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s="45" t="s">
        <v>99</v>
      </c>
      <c r="B38" s="54"/>
      <c r="C38" s="45"/>
      <c r="D38" s="46"/>
      <c r="E38" s="45"/>
      <c r="F38" s="46">
        <v>0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s="1" t="s">
        <v>75</v>
      </c>
      <c r="F39" s="8">
        <f>SUM(F37+F38)</f>
        <v>10965</v>
      </c>
      <c r="J39" s="20">
        <v>1</v>
      </c>
      <c r="K39" s="20" t="s">
        <v>91</v>
      </c>
      <c r="L39" s="25" t="s">
        <v>106</v>
      </c>
      <c r="M39" s="25">
        <v>39.12</v>
      </c>
    </row>
    <row r="40" spans="1:13" ht="12.75">
      <c r="A40" s="4" t="s">
        <v>22</v>
      </c>
      <c r="B40" s="4"/>
      <c r="J40" s="20">
        <v>2</v>
      </c>
      <c r="K40" s="20"/>
      <c r="L40" s="25"/>
      <c r="M40" s="25"/>
    </row>
    <row r="41" spans="1:13" ht="12.75">
      <c r="A41" t="s">
        <v>23</v>
      </c>
      <c r="C41">
        <v>326784</v>
      </c>
      <c r="D41">
        <v>219171.6</v>
      </c>
      <c r="E41">
        <v>3177.5</v>
      </c>
      <c r="F41" s="36">
        <f>C41/D41*E41</f>
        <v>4737.64009570583</v>
      </c>
      <c r="J41" s="20">
        <v>3</v>
      </c>
      <c r="K41" s="20"/>
      <c r="L41" s="25"/>
      <c r="M41" s="25"/>
    </row>
    <row r="42" spans="1:13" ht="12.75">
      <c r="A42" t="s">
        <v>24</v>
      </c>
      <c r="C42">
        <v>302275</v>
      </c>
      <c r="D42">
        <v>219171.6</v>
      </c>
      <c r="E42">
        <v>3177.5</v>
      </c>
      <c r="F42" s="36">
        <f>C42/D42*E42</f>
        <v>4382.314188973389</v>
      </c>
      <c r="J42" s="20">
        <v>4</v>
      </c>
      <c r="K42" s="20"/>
      <c r="L42" s="25"/>
      <c r="M42" s="25"/>
    </row>
    <row r="43" spans="1:13" ht="12.75">
      <c r="A43" t="s">
        <v>25</v>
      </c>
      <c r="F43" s="11">
        <f>M35</f>
        <v>16279.999545599998</v>
      </c>
      <c r="J43" s="20">
        <v>5</v>
      </c>
      <c r="K43" s="20"/>
      <c r="L43" s="25"/>
      <c r="M43" s="25"/>
    </row>
    <row r="44" spans="1:13" ht="12.75">
      <c r="A44" t="s">
        <v>82</v>
      </c>
      <c r="F44" s="5">
        <v>721.2</v>
      </c>
      <c r="J44" s="20">
        <v>6</v>
      </c>
      <c r="K44" s="20"/>
      <c r="L44" s="25"/>
      <c r="M44" s="25"/>
    </row>
    <row r="45" spans="1:13" ht="12.75">
      <c r="A45" t="s">
        <v>26</v>
      </c>
      <c r="F45" s="11">
        <f>M60</f>
        <v>39.12</v>
      </c>
      <c r="J45" s="20">
        <v>7</v>
      </c>
      <c r="K45" s="20"/>
      <c r="L45" s="25"/>
      <c r="M45" s="25"/>
    </row>
    <row r="46" spans="1:13" ht="12.75">
      <c r="A46" t="s">
        <v>27</v>
      </c>
      <c r="F46" s="5"/>
      <c r="J46" s="20">
        <v>8</v>
      </c>
      <c r="K46" s="20"/>
      <c r="L46" s="25"/>
      <c r="M46" s="25"/>
    </row>
    <row r="47" spans="1:13" ht="12.75">
      <c r="A47" t="s">
        <v>28</v>
      </c>
      <c r="F47" s="5"/>
      <c r="J47" s="20">
        <v>9</v>
      </c>
      <c r="K47" s="20"/>
      <c r="L47" s="25"/>
      <c r="M47" s="25"/>
    </row>
    <row r="48" spans="2:13" ht="12.75">
      <c r="B48">
        <v>3177.5</v>
      </c>
      <c r="C48" t="s">
        <v>16</v>
      </c>
      <c r="D48" s="11">
        <v>0.75</v>
      </c>
      <c r="E48" t="s">
        <v>17</v>
      </c>
      <c r="F48" s="11">
        <f>B48*D48</f>
        <v>2383.125</v>
      </c>
      <c r="J48" s="20">
        <v>10</v>
      </c>
      <c r="K48" s="20"/>
      <c r="L48" s="25"/>
      <c r="M48" s="25"/>
    </row>
    <row r="49" spans="1:13" ht="12.75">
      <c r="A49" s="45" t="s">
        <v>98</v>
      </c>
      <c r="B49" s="45"/>
      <c r="C49" s="45"/>
      <c r="D49" s="53"/>
      <c r="E49" s="45"/>
      <c r="F49" s="53">
        <v>0</v>
      </c>
      <c r="J49" s="20"/>
      <c r="K49" s="20"/>
      <c r="L49" s="25"/>
      <c r="M49" s="25"/>
    </row>
    <row r="50" spans="1:13" ht="12.75">
      <c r="A50" s="4" t="s">
        <v>29</v>
      </c>
      <c r="B50" s="10"/>
      <c r="C50" s="10"/>
      <c r="F50" s="33">
        <f>SUM(F41:F49)</f>
        <v>28543.398830279217</v>
      </c>
      <c r="J50" s="20">
        <v>11</v>
      </c>
      <c r="K50" s="20"/>
      <c r="L50" s="25"/>
      <c r="M50" s="25"/>
    </row>
    <row r="51" spans="1:13" ht="12.75">
      <c r="A51" s="4" t="s">
        <v>30</v>
      </c>
      <c r="J51" s="20">
        <v>12</v>
      </c>
      <c r="K51" s="20"/>
      <c r="L51" s="25"/>
      <c r="M51" s="25"/>
    </row>
    <row r="52" spans="1:13" ht="12.75">
      <c r="A52" t="s">
        <v>31</v>
      </c>
      <c r="B52">
        <v>3177.5</v>
      </c>
      <c r="C52" t="s">
        <v>72</v>
      </c>
      <c r="D52" s="5">
        <v>0.36</v>
      </c>
      <c r="E52" t="s">
        <v>17</v>
      </c>
      <c r="F52" s="11">
        <f>B52*D52</f>
        <v>1143.8999999999999</v>
      </c>
      <c r="J52" s="20">
        <v>13</v>
      </c>
      <c r="K52" s="20"/>
      <c r="L52" s="25"/>
      <c r="M52" s="25"/>
    </row>
    <row r="53" spans="1:13" ht="12.75">
      <c r="A53" t="s">
        <v>32</v>
      </c>
      <c r="J53" s="20">
        <v>14</v>
      </c>
      <c r="K53" s="20"/>
      <c r="L53" s="25"/>
      <c r="M53" s="25"/>
    </row>
    <row r="54" spans="1:13" ht="12.75">
      <c r="A54" s="7" t="s">
        <v>83</v>
      </c>
      <c r="J54" s="20">
        <v>15</v>
      </c>
      <c r="K54" s="20"/>
      <c r="L54" s="25"/>
      <c r="M54" s="25"/>
    </row>
    <row r="55" spans="2:13" ht="12.75">
      <c r="B55">
        <v>3177.5</v>
      </c>
      <c r="C55" t="s">
        <v>16</v>
      </c>
      <c r="D55" s="11">
        <v>1.6</v>
      </c>
      <c r="E55" t="s">
        <v>17</v>
      </c>
      <c r="F55" s="11">
        <f>B55*D55</f>
        <v>5084</v>
      </c>
      <c r="J55" s="20">
        <v>16</v>
      </c>
      <c r="K55" s="20"/>
      <c r="L55" s="25"/>
      <c r="M55" s="25"/>
    </row>
    <row r="56" spans="1:13" ht="12.75">
      <c r="A56" s="4" t="s">
        <v>33</v>
      </c>
      <c r="F56" s="33">
        <f>F52+F55</f>
        <v>6227.9</v>
      </c>
      <c r="G56" s="7"/>
      <c r="H56" s="7"/>
      <c r="J56" s="20">
        <v>17</v>
      </c>
      <c r="K56" s="20"/>
      <c r="L56" s="25"/>
      <c r="M56" s="25"/>
    </row>
    <row r="57" spans="1:13" ht="12.75">
      <c r="A57" s="4" t="s">
        <v>34</v>
      </c>
      <c r="J57" s="20">
        <v>18</v>
      </c>
      <c r="K57" s="20"/>
      <c r="L57" s="25"/>
      <c r="M57" s="25"/>
    </row>
    <row r="58" spans="1:13" ht="12.75">
      <c r="A58" s="7" t="s">
        <v>35</v>
      </c>
      <c r="B58" s="7"/>
      <c r="C58" s="7"/>
      <c r="D58" s="7"/>
      <c r="E58" s="7"/>
      <c r="F58" s="7"/>
      <c r="J58" s="20">
        <v>19</v>
      </c>
      <c r="K58" s="20"/>
      <c r="L58" s="25"/>
      <c r="M58" s="25"/>
    </row>
    <row r="59" spans="2:13" ht="12.75">
      <c r="B59">
        <v>3177.5</v>
      </c>
      <c r="C59" t="s">
        <v>16</v>
      </c>
      <c r="D59" s="11">
        <v>4.79</v>
      </c>
      <c r="E59" t="s">
        <v>17</v>
      </c>
      <c r="F59" s="11">
        <f>B59*D59</f>
        <v>15220.225</v>
      </c>
      <c r="J59" s="20">
        <v>20</v>
      </c>
      <c r="K59" s="20"/>
      <c r="L59" s="25"/>
      <c r="M59" s="25"/>
    </row>
    <row r="60" spans="1:13" ht="12.75">
      <c r="A60" s="4" t="s">
        <v>36</v>
      </c>
      <c r="F60" s="8">
        <f>SUM(F59)</f>
        <v>15220.225</v>
      </c>
      <c r="J60" s="20"/>
      <c r="K60" s="20"/>
      <c r="L60" s="31" t="s">
        <v>70</v>
      </c>
      <c r="M60" s="35">
        <f>SUM(M39:M59)</f>
        <v>39.12</v>
      </c>
    </row>
    <row r="61" spans="1:13" ht="12.75">
      <c r="A61" s="51" t="s">
        <v>95</v>
      </c>
      <c r="B61" s="45"/>
      <c r="C61" s="45"/>
      <c r="D61" s="46">
        <v>0</v>
      </c>
      <c r="E61" s="45"/>
      <c r="F61" s="52">
        <f>D61*E7</f>
        <v>0</v>
      </c>
      <c r="J61" s="47"/>
      <c r="K61" s="47"/>
      <c r="L61" s="48"/>
      <c r="M61" s="49"/>
    </row>
    <row r="62" spans="1:6" ht="12.75">
      <c r="A62" s="1" t="s">
        <v>37</v>
      </c>
      <c r="B62" s="1"/>
      <c r="F62" s="33">
        <f>F28+F35+F39+F50+F56+F60+F61</f>
        <v>92327.21883027922</v>
      </c>
    </row>
    <row r="63" spans="1:6" ht="12.75">
      <c r="A63" s="1" t="s">
        <v>93</v>
      </c>
      <c r="B63" s="37"/>
      <c r="C63" s="37">
        <v>0.058</v>
      </c>
      <c r="D63" s="1"/>
      <c r="E63" s="1"/>
      <c r="F63" s="33">
        <f>F62*5.8%</f>
        <v>5354.9786921561945</v>
      </c>
    </row>
    <row r="64" spans="1:6" ht="15">
      <c r="A64" s="12" t="s">
        <v>39</v>
      </c>
      <c r="B64" s="12"/>
      <c r="C64" s="12"/>
      <c r="D64" s="12"/>
      <c r="E64" s="12"/>
      <c r="F64" s="32">
        <f>F62+F63</f>
        <v>97682.19752243541</v>
      </c>
    </row>
    <row r="65" spans="2:6" ht="12.75">
      <c r="B65" s="38" t="s">
        <v>78</v>
      </c>
      <c r="C65" s="39" t="s">
        <v>79</v>
      </c>
      <c r="D65" s="22" t="s">
        <v>80</v>
      </c>
      <c r="E65" s="22" t="s">
        <v>81</v>
      </c>
      <c r="F65" s="42" t="s">
        <v>100</v>
      </c>
    </row>
    <row r="66" spans="1:6" ht="12.75">
      <c r="A66" s="13"/>
      <c r="B66" s="40">
        <v>41760</v>
      </c>
      <c r="C66" s="41">
        <v>157345</v>
      </c>
      <c r="D66" s="43">
        <f>F20</f>
        <v>131420.78999999998</v>
      </c>
      <c r="E66" s="43">
        <f>F64</f>
        <v>97682.19752243541</v>
      </c>
      <c r="F66" s="44">
        <f>C66+D66-E66</f>
        <v>191083.59247756458</v>
      </c>
    </row>
    <row r="82" ht="12.75">
      <c r="I82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2014-05-27T12:16:53Z</cp:lastPrinted>
  <dcterms:created xsi:type="dcterms:W3CDTF">2008-08-18T07:30:19Z</dcterms:created>
  <dcterms:modified xsi:type="dcterms:W3CDTF">2014-08-21T16:53:23Z</dcterms:modified>
  <cp:category/>
  <cp:version/>
  <cp:contentType/>
  <cp:contentStatus/>
</cp:coreProperties>
</file>