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<sst xmlns="http://schemas.openxmlformats.org/spreadsheetml/2006/main" count="143" uniqueCount="116">
  <si>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</si>
  <si>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</si>
  <si>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</si>
  <si>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</si>
  <si>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</si>
  <si>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</si>
  <si>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</si>
  <si>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</si>
  <si>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</si>
  <si>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</si>
  <si>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</si>
  <si>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</si>
  <si>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</si>
  <si>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</si>
  <si>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</si>
  <si>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</si>
  <si>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</si>
  <si>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</si>
  <si>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</si>
  <si>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</si>
  <si>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</si>
  <si>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</si>
  <si>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</si>
  <si>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</si>
  <si>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</si>
  <si>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</si>
  <si>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</si>
  <si>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</si>
  <si>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</si>
  <si>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</si>
  <si>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</si>
  <si>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</si>
  <si>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</si>
  <si>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</si>
  <si>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</si>
  <si>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</si>
  <si>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</si>
  <si>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</si>
  <si>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</si>
  <si>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</si>
  <si>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</si>
  <si>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</si>
  <si>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</si>
  <si>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</si>
  <si>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</si>
  <si>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</si>
  <si>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</si>
  <si>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</si>
  <si>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</si>
  <si>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</si>
  <si>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</si>
  <si>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</si>
  <si>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</si>
  <si>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</si>
  <si>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</si>
  <si>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</si>
  <si>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</si>
  <si>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</si>
  <si>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</si>
  <si>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</si>
  <si>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</si>
  <si>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</si>
  <si>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</si>
  <si>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</si>
  <si>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</si>
  <si>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</si>
  <si>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</si>
  <si>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</si>
  <si>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</si>
  <si>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</si>
  <si>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</si>
  <si>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</si>
  <si>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4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</si>
  <si>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</si>
  <si>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</si>
  <si>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</si>
  <si>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</si>
  <si>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</si>
  <si>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</si>
  <si>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</si>
  <si>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</si>
  <si>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0,2 ставки</t>
  </si>
  <si>
    <t xml:space="preserve">  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</si>
  <si>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</si>
  <si>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</si>
  <si>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</si>
  <si>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</si>
  <si>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</si>
  <si>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</si>
  <si>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Арендаторы (эр-телеком,интер-телеком</t>
    </r>
    <r>
      <rPr>
        <sz val="10"/>
        <rFont val="Arial Cyr"/>
        <family val="0"/>
      </rPr>
      <t>)</t>
    </r>
  </si>
  <si>
    <t>2) Дератизация</t>
  </si>
  <si>
    <t xml:space="preserve">       Старший по дому _________________________</t>
  </si>
  <si>
    <t>ост.на 01.11.</t>
  </si>
  <si>
    <t>октябрь</t>
  </si>
  <si>
    <t xml:space="preserve">                    за  октябрь  2014 г.</t>
  </si>
  <si>
    <t>4.  Премия за месячник</t>
  </si>
  <si>
    <t>3.  Работа по договору   (уборщица л/кл.)</t>
  </si>
  <si>
    <t xml:space="preserve">ИП"Солдатов" </t>
  </si>
  <si>
    <t>Ремонт цементной стяжки (балкон кв.10)</t>
  </si>
  <si>
    <t>Плиточный клей</t>
  </si>
  <si>
    <t>25 кг</t>
  </si>
  <si>
    <t>Сухая смесь</t>
  </si>
  <si>
    <t>50 кг</t>
  </si>
  <si>
    <t>Ремонт кирпмчной кладки (1м3) кв.18</t>
  </si>
  <si>
    <t>Пена</t>
  </si>
  <si>
    <t>1 б.</t>
  </si>
  <si>
    <t>200 кг</t>
  </si>
  <si>
    <t>Смена петель (2шт) т.п.</t>
  </si>
  <si>
    <t>Изготовление двери со сваркой из тр.Д 20 (15мп) т.п.</t>
  </si>
  <si>
    <t>Смена замка (1шт) т.п.</t>
  </si>
  <si>
    <t>Труба Д 20</t>
  </si>
  <si>
    <t>15мп</t>
  </si>
  <si>
    <t>Петля</t>
  </si>
  <si>
    <t>2шт</t>
  </si>
  <si>
    <t>Замок</t>
  </si>
  <si>
    <t>1шт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</si>
</sst>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6">
      <selection activeCell="M42" sqref="M4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94</v>
      </c>
    </row>
    <row r="3" spans="2:13" ht="12.75">
      <c r="B3" s="1" t="s">
        <v>82</v>
      </c>
      <c r="C3" s="8" t="s">
        <v>93</v>
      </c>
      <c r="D3" s="8" t="s">
        <v>88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86</v>
      </c>
      <c r="L6" s="25">
        <v>1</v>
      </c>
      <c r="M6" s="47">
        <f>L6*114.3*1.202</f>
        <v>137.3886</v>
      </c>
    </row>
    <row r="7" spans="1:13" ht="12.75">
      <c r="A7" t="s">
        <v>2</v>
      </c>
      <c r="E7">
        <v>1573.6</v>
      </c>
      <c r="F7" t="s">
        <v>71</v>
      </c>
      <c r="J7" s="14">
        <v>2</v>
      </c>
      <c r="K7" s="14" t="s">
        <v>47</v>
      </c>
      <c r="L7" s="14"/>
      <c r="M7" s="47">
        <f aca="true" t="shared" si="0" ref="M7:M18">L7*114.3*1.202</f>
        <v>0</v>
      </c>
    </row>
    <row r="8" spans="1:13" ht="12.75">
      <c r="A8" t="s">
        <v>3</v>
      </c>
      <c r="E8">
        <v>0</v>
      </c>
      <c r="F8" t="s">
        <v>71</v>
      </c>
      <c r="J8" s="15"/>
      <c r="K8" s="15" t="s">
        <v>48</v>
      </c>
      <c r="L8" s="21">
        <v>1</v>
      </c>
      <c r="M8" s="47">
        <f t="shared" si="0"/>
        <v>137.3886</v>
      </c>
    </row>
    <row r="9" spans="1:13" ht="12.75">
      <c r="A9" t="s">
        <v>4</v>
      </c>
      <c r="J9" s="16"/>
      <c r="K9" s="16" t="s">
        <v>49</v>
      </c>
      <c r="L9" s="23">
        <v>0</v>
      </c>
      <c r="M9" s="47">
        <f t="shared" si="0"/>
        <v>0</v>
      </c>
    </row>
    <row r="10" spans="1:13" ht="12.75">
      <c r="A10" t="s">
        <v>5</v>
      </c>
      <c r="E10">
        <v>1412</v>
      </c>
      <c r="F10" t="s">
        <v>71</v>
      </c>
      <c r="J10" s="15">
        <v>3</v>
      </c>
      <c r="K10" s="24" t="s">
        <v>50</v>
      </c>
      <c r="L10" s="21"/>
      <c r="M10" s="47">
        <f t="shared" si="0"/>
        <v>0</v>
      </c>
    </row>
    <row r="11" spans="1:13" ht="12.75">
      <c r="A11" t="s">
        <v>6</v>
      </c>
      <c r="E11">
        <v>2439</v>
      </c>
      <c r="F11" t="s">
        <v>71</v>
      </c>
      <c r="J11" s="16"/>
      <c r="K11" s="18" t="s">
        <v>53</v>
      </c>
      <c r="L11" s="23">
        <v>0</v>
      </c>
      <c r="M11" s="47">
        <f t="shared" si="0"/>
        <v>0</v>
      </c>
    </row>
    <row r="12" spans="1:13" ht="12.75">
      <c r="A12" t="s">
        <v>7</v>
      </c>
      <c r="E12">
        <v>188.4</v>
      </c>
      <c r="F12" t="s">
        <v>71</v>
      </c>
      <c r="J12" s="14">
        <v>4</v>
      </c>
      <c r="K12" s="17" t="s">
        <v>51</v>
      </c>
      <c r="L12" s="22"/>
      <c r="M12" s="47">
        <f t="shared" si="0"/>
        <v>0</v>
      </c>
    </row>
    <row r="13" spans="10:13" ht="12.75">
      <c r="J13" s="16"/>
      <c r="K13" s="18" t="s">
        <v>52</v>
      </c>
      <c r="L13" s="23">
        <v>4</v>
      </c>
      <c r="M13" s="47">
        <f t="shared" si="0"/>
        <v>549.5544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47">
        <f t="shared" si="0"/>
        <v>0</v>
      </c>
    </row>
    <row r="15" spans="10:13" ht="12.75">
      <c r="J15" s="14">
        <v>6</v>
      </c>
      <c r="K15" s="17" t="s">
        <v>55</v>
      </c>
      <c r="L15" s="22"/>
      <c r="M15" s="47">
        <f t="shared" si="0"/>
        <v>0</v>
      </c>
    </row>
    <row r="16" spans="1:13" ht="12.75">
      <c r="A16" s="2" t="s">
        <v>9</v>
      </c>
      <c r="F16" s="11">
        <v>18410.47</v>
      </c>
      <c r="J16" s="15" t="s">
        <v>56</v>
      </c>
      <c r="K16" s="26" t="s">
        <v>57</v>
      </c>
      <c r="L16" s="21">
        <v>0</v>
      </c>
      <c r="M16" s="47">
        <f t="shared" si="0"/>
        <v>0</v>
      </c>
    </row>
    <row r="17" spans="1:13" ht="12.75">
      <c r="A17" t="s">
        <v>10</v>
      </c>
      <c r="F17" s="5">
        <v>19657.69</v>
      </c>
      <c r="J17" s="15" t="s">
        <v>58</v>
      </c>
      <c r="K17" s="26" t="s">
        <v>59</v>
      </c>
      <c r="L17" s="21">
        <v>1.72</v>
      </c>
      <c r="M17" s="47">
        <f t="shared" si="0"/>
        <v>236.308392</v>
      </c>
    </row>
    <row r="18" spans="2:13" ht="12.75">
      <c r="B18" t="s">
        <v>11</v>
      </c>
      <c r="F18" s="9">
        <f>F17/F16</f>
        <v>1.0677451471907016</v>
      </c>
      <c r="J18" s="16" t="s">
        <v>60</v>
      </c>
      <c r="K18" s="18" t="s">
        <v>61</v>
      </c>
      <c r="L18" s="23">
        <v>0</v>
      </c>
      <c r="M18" s="47">
        <f t="shared" si="0"/>
        <v>0</v>
      </c>
    </row>
    <row r="19" spans="1:13" ht="12.75">
      <c r="A19" t="s">
        <v>89</v>
      </c>
      <c r="F19" s="5">
        <v>862.5</v>
      </c>
      <c r="J19" s="20"/>
      <c r="K19" s="27" t="s">
        <v>62</v>
      </c>
      <c r="L19" s="28">
        <f>SUM(L6:L18)</f>
        <v>7.72</v>
      </c>
      <c r="M19" s="35">
        <f>SUM(M6:M18)</f>
        <v>1060.639992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20520.19</v>
      </c>
      <c r="K20" s="1" t="s">
        <v>63</v>
      </c>
    </row>
    <row r="21" spans="10:13" ht="12.75">
      <c r="J21" s="22" t="s">
        <v>39</v>
      </c>
      <c r="K21" s="14"/>
      <c r="L21" s="22" t="s">
        <v>42</v>
      </c>
      <c r="M21" s="22" t="s">
        <v>45</v>
      </c>
    </row>
    <row r="22" spans="2:13" ht="12.75">
      <c r="B22" s="1" t="s">
        <v>13</v>
      </c>
      <c r="C22" s="1"/>
      <c r="J22" s="23" t="s">
        <v>40</v>
      </c>
      <c r="K22" s="23" t="s">
        <v>41</v>
      </c>
      <c r="L22" s="23" t="s">
        <v>64</v>
      </c>
      <c r="M22" s="23" t="s">
        <v>46</v>
      </c>
    </row>
    <row r="23" spans="10:13" ht="12.75">
      <c r="J23" s="20">
        <v>1</v>
      </c>
      <c r="K23" s="20" t="s">
        <v>98</v>
      </c>
      <c r="L23" s="25">
        <v>0.75</v>
      </c>
      <c r="M23" s="34">
        <f>L23*114.3*1.202*1.15</f>
        <v>118.49766749999998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103</v>
      </c>
      <c r="L24" s="25">
        <v>5.63</v>
      </c>
      <c r="M24" s="34">
        <f aca="true" t="shared" si="1" ref="M24:M29">L24*114.3*1.202*1.15</f>
        <v>889.5224906999998</v>
      </c>
    </row>
    <row r="25" spans="1:13" ht="12.75">
      <c r="A25" t="s">
        <v>15</v>
      </c>
      <c r="D25" t="s">
        <v>80</v>
      </c>
      <c r="F25" s="11">
        <v>5781.62</v>
      </c>
      <c r="J25" s="20">
        <v>3</v>
      </c>
      <c r="K25" s="20" t="s">
        <v>108</v>
      </c>
      <c r="L25" s="25">
        <v>12.88</v>
      </c>
      <c r="M25" s="34">
        <f t="shared" si="1"/>
        <v>2034.9999431999997</v>
      </c>
    </row>
    <row r="26" spans="1:13" ht="12.75">
      <c r="A26" s="6" t="s">
        <v>18</v>
      </c>
      <c r="D26" t="s">
        <v>81</v>
      </c>
      <c r="F26" s="5">
        <v>956.79</v>
      </c>
      <c r="J26" s="20">
        <v>4</v>
      </c>
      <c r="K26" s="20" t="s">
        <v>107</v>
      </c>
      <c r="L26" s="25">
        <v>2</v>
      </c>
      <c r="M26" s="34">
        <f t="shared" si="1"/>
        <v>315.99377999999996</v>
      </c>
    </row>
    <row r="27" spans="1:13" ht="12.75">
      <c r="A27" s="6" t="s">
        <v>96</v>
      </c>
      <c r="F27" s="5">
        <v>1545</v>
      </c>
      <c r="J27" s="20">
        <v>5</v>
      </c>
      <c r="K27" s="20" t="s">
        <v>109</v>
      </c>
      <c r="L27" s="25">
        <v>1.07</v>
      </c>
      <c r="M27" s="34">
        <f t="shared" si="1"/>
        <v>169.05667229999997</v>
      </c>
    </row>
    <row r="28" spans="1:13" ht="12.75">
      <c r="A28" s="6" t="s">
        <v>95</v>
      </c>
      <c r="F28" s="5">
        <v>401</v>
      </c>
      <c r="J28" s="20">
        <v>6</v>
      </c>
      <c r="K28" s="20"/>
      <c r="L28" s="25"/>
      <c r="M28" s="34">
        <f t="shared" si="1"/>
        <v>0</v>
      </c>
    </row>
    <row r="29" spans="1:13" ht="12.75">
      <c r="A29" s="4" t="s">
        <v>37</v>
      </c>
      <c r="F29" s="33">
        <f>F25+F26+F27+F28</f>
        <v>8684.41</v>
      </c>
      <c r="J29" s="20">
        <v>7</v>
      </c>
      <c r="K29" s="20"/>
      <c r="L29" s="25"/>
      <c r="M29" s="34">
        <f t="shared" si="1"/>
        <v>0</v>
      </c>
    </row>
    <row r="30" spans="1:13" ht="12.75">
      <c r="A30" s="4" t="s">
        <v>19</v>
      </c>
      <c r="J30" s="20">
        <v>8</v>
      </c>
      <c r="K30" s="20" t="s">
        <v>97</v>
      </c>
      <c r="L30" s="25"/>
      <c r="M30" s="34">
        <v>8000</v>
      </c>
    </row>
    <row r="31" spans="1:13" ht="12.75">
      <c r="A31" t="s">
        <v>83</v>
      </c>
      <c r="D31" s="5">
        <v>1.09</v>
      </c>
      <c r="E31" t="s">
        <v>17</v>
      </c>
      <c r="F31" s="11">
        <f>E7*D31</f>
        <v>1715.224</v>
      </c>
      <c r="J31" s="20"/>
      <c r="K31" s="30" t="s">
        <v>62</v>
      </c>
      <c r="L31" s="28">
        <f>SUM(L23:L30)</f>
        <v>22.330000000000002</v>
      </c>
      <c r="M31" s="35">
        <f>SUM(M23:M30)</f>
        <v>11528.0705537</v>
      </c>
    </row>
    <row r="32" spans="1:11" ht="12.75">
      <c r="A32" t="s">
        <v>90</v>
      </c>
      <c r="B32">
        <v>0</v>
      </c>
      <c r="C32" t="s">
        <v>16</v>
      </c>
      <c r="D32" s="5">
        <v>0</v>
      </c>
      <c r="E32" t="s">
        <v>17</v>
      </c>
      <c r="F32" s="5">
        <f>B32*D32</f>
        <v>0</v>
      </c>
      <c r="K32" s="1" t="s">
        <v>66</v>
      </c>
    </row>
    <row r="33" spans="1:13" ht="12.75">
      <c r="A33" s="4" t="s">
        <v>20</v>
      </c>
      <c r="B33" s="10"/>
      <c r="C33" s="10"/>
      <c r="F33" s="33">
        <f>SUM(F31:F32)</f>
        <v>1715.224</v>
      </c>
      <c r="J33" s="22" t="s">
        <v>39</v>
      </c>
      <c r="K33" s="22"/>
      <c r="L33" s="22" t="s">
        <v>67</v>
      </c>
      <c r="M33" s="22" t="s">
        <v>45</v>
      </c>
    </row>
    <row r="34" spans="1:13" ht="12.75">
      <c r="A34" s="4" t="s">
        <v>21</v>
      </c>
      <c r="B34" s="4"/>
      <c r="J34" s="23" t="s">
        <v>40</v>
      </c>
      <c r="K34" s="23" t="s">
        <v>41</v>
      </c>
      <c r="L34" s="23"/>
      <c r="M34" s="23" t="s">
        <v>68</v>
      </c>
    </row>
    <row r="35" spans="1:13" ht="12.75">
      <c r="A35" t="s">
        <v>22</v>
      </c>
      <c r="C35">
        <v>167335</v>
      </c>
      <c r="D35">
        <v>219171.6</v>
      </c>
      <c r="E35">
        <v>1537.6</v>
      </c>
      <c r="F35" s="36">
        <f>C35/D35*E35</f>
        <v>1173.9399447738665</v>
      </c>
      <c r="J35" s="23">
        <v>1</v>
      </c>
      <c r="K35" s="45" t="s">
        <v>99</v>
      </c>
      <c r="L35" s="23" t="s">
        <v>100</v>
      </c>
      <c r="M35" s="23">
        <v>260</v>
      </c>
    </row>
    <row r="36" spans="1:13" ht="12.75">
      <c r="A36" t="s">
        <v>23</v>
      </c>
      <c r="C36">
        <v>151138</v>
      </c>
      <c r="D36">
        <v>219171.6</v>
      </c>
      <c r="E36">
        <v>1537.6</v>
      </c>
      <c r="F36" s="36">
        <f>C36/D36*E36</f>
        <v>1060.3097700614494</v>
      </c>
      <c r="J36" s="23">
        <v>2</v>
      </c>
      <c r="K36" s="45" t="s">
        <v>101</v>
      </c>
      <c r="L36" s="23" t="s">
        <v>102</v>
      </c>
      <c r="M36" s="23">
        <v>262</v>
      </c>
    </row>
    <row r="37" spans="1:13" ht="12.75">
      <c r="A37" t="s">
        <v>24</v>
      </c>
      <c r="F37" s="11">
        <f>M31</f>
        <v>11528.0705537</v>
      </c>
      <c r="J37" s="23">
        <v>3</v>
      </c>
      <c r="K37" s="45" t="s">
        <v>104</v>
      </c>
      <c r="L37" s="23" t="s">
        <v>105</v>
      </c>
      <c r="M37" s="23">
        <v>270</v>
      </c>
    </row>
    <row r="38" spans="1:13" ht="12.75">
      <c r="A38" t="s">
        <v>78</v>
      </c>
      <c r="F38" s="5">
        <v>0</v>
      </c>
      <c r="J38" s="23">
        <v>4</v>
      </c>
      <c r="K38" s="45" t="s">
        <v>99</v>
      </c>
      <c r="L38" s="23" t="s">
        <v>100</v>
      </c>
      <c r="M38" s="23">
        <v>260</v>
      </c>
    </row>
    <row r="39" spans="1:13" ht="12.75">
      <c r="A39" t="s">
        <v>25</v>
      </c>
      <c r="F39" s="11">
        <f>M54</f>
        <v>2348.9</v>
      </c>
      <c r="J39" s="23">
        <v>5</v>
      </c>
      <c r="K39" s="45" t="s">
        <v>101</v>
      </c>
      <c r="L39" s="23" t="s">
        <v>106</v>
      </c>
      <c r="M39" s="23">
        <v>524</v>
      </c>
    </row>
    <row r="40" spans="1:13" ht="12.75">
      <c r="A40" t="s">
        <v>26</v>
      </c>
      <c r="F40" s="5"/>
      <c r="J40" s="23">
        <v>6</v>
      </c>
      <c r="K40" s="45" t="s">
        <v>110</v>
      </c>
      <c r="L40" s="23" t="s">
        <v>111</v>
      </c>
      <c r="M40" s="23">
        <v>552.9</v>
      </c>
    </row>
    <row r="41" spans="1:13" ht="12.75">
      <c r="A41" t="s">
        <v>27</v>
      </c>
      <c r="F41" s="5"/>
      <c r="J41" s="23">
        <v>7</v>
      </c>
      <c r="K41" s="45" t="s">
        <v>112</v>
      </c>
      <c r="L41" s="23" t="s">
        <v>113</v>
      </c>
      <c r="M41" s="23">
        <v>80</v>
      </c>
    </row>
    <row r="42" spans="2:13" ht="12.75">
      <c r="B42">
        <v>1573.6</v>
      </c>
      <c r="C42" t="s">
        <v>16</v>
      </c>
      <c r="D42" s="11">
        <v>0.46</v>
      </c>
      <c r="E42" t="s">
        <v>17</v>
      </c>
      <c r="F42" s="11">
        <f>B42*D42</f>
        <v>723.856</v>
      </c>
      <c r="J42" s="23">
        <v>8</v>
      </c>
      <c r="K42" s="45" t="s">
        <v>114</v>
      </c>
      <c r="L42" s="23" t="s">
        <v>115</v>
      </c>
      <c r="M42" s="23">
        <v>140</v>
      </c>
    </row>
    <row r="43" spans="1:13" ht="12.75">
      <c r="A43" t="s">
        <v>84</v>
      </c>
      <c r="D43" s="11"/>
      <c r="F43" s="11">
        <v>0</v>
      </c>
      <c r="J43" s="23">
        <v>9</v>
      </c>
      <c r="K43" s="45"/>
      <c r="L43" s="23"/>
      <c r="M43" s="23"/>
    </row>
    <row r="44" spans="1:13" ht="12.75">
      <c r="A44" s="4" t="s">
        <v>28</v>
      </c>
      <c r="B44" s="10"/>
      <c r="C44" s="10"/>
      <c r="F44" s="33">
        <f>SUM(F35:F43)</f>
        <v>16835.076268535315</v>
      </c>
      <c r="J44" s="25">
        <v>10</v>
      </c>
      <c r="K44" s="46"/>
      <c r="L44" s="25"/>
      <c r="M44" s="25"/>
    </row>
    <row r="45" spans="1:13" ht="12.75">
      <c r="A45" s="4" t="s">
        <v>29</v>
      </c>
      <c r="F45" s="5"/>
      <c r="J45" s="25">
        <v>11</v>
      </c>
      <c r="K45" s="46"/>
      <c r="L45" s="25"/>
      <c r="M45" s="25"/>
    </row>
    <row r="46" spans="1:13" ht="12.75">
      <c r="A46" t="s">
        <v>30</v>
      </c>
      <c r="B46">
        <v>1573.6</v>
      </c>
      <c r="C46" t="s">
        <v>71</v>
      </c>
      <c r="D46" s="5">
        <v>0.18</v>
      </c>
      <c r="E46" t="s">
        <v>17</v>
      </c>
      <c r="F46" s="11">
        <f>B46*D46</f>
        <v>283.248</v>
      </c>
      <c r="J46" s="25">
        <v>12</v>
      </c>
      <c r="K46" s="46"/>
      <c r="L46" s="25"/>
      <c r="M46" s="25"/>
    </row>
    <row r="47" spans="1:13" ht="12.75">
      <c r="A47" t="s">
        <v>31</v>
      </c>
      <c r="F47" s="5"/>
      <c r="J47" s="25">
        <v>13</v>
      </c>
      <c r="K47" s="46"/>
      <c r="L47" s="25"/>
      <c r="M47" s="25"/>
    </row>
    <row r="48" spans="1:13" ht="12.75">
      <c r="A48" s="7" t="s">
        <v>79</v>
      </c>
      <c r="F48" s="5"/>
      <c r="J48" s="25">
        <v>14</v>
      </c>
      <c r="K48" s="46"/>
      <c r="L48" s="25"/>
      <c r="M48" s="25"/>
    </row>
    <row r="49" spans="2:13" ht="12.75">
      <c r="B49">
        <v>1573.6</v>
      </c>
      <c r="C49" t="s">
        <v>16</v>
      </c>
      <c r="D49" s="11">
        <v>0.75</v>
      </c>
      <c r="E49" t="s">
        <v>17</v>
      </c>
      <c r="F49" s="11">
        <f>B49*D49</f>
        <v>1180.1999999999998</v>
      </c>
      <c r="J49" s="25">
        <v>15</v>
      </c>
      <c r="K49" s="46"/>
      <c r="L49" s="25"/>
      <c r="M49" s="25"/>
    </row>
    <row r="50" spans="1:13" ht="12.75">
      <c r="A50" s="4" t="s">
        <v>32</v>
      </c>
      <c r="F50" s="33">
        <f>F46+F49</f>
        <v>1463.4479999999999</v>
      </c>
      <c r="J50" s="25">
        <v>16</v>
      </c>
      <c r="K50" s="46"/>
      <c r="L50" s="25"/>
      <c r="M50" s="25"/>
    </row>
    <row r="51" spans="1:13" ht="12.75">
      <c r="A51" s="4" t="s">
        <v>33</v>
      </c>
      <c r="J51" s="25">
        <v>17</v>
      </c>
      <c r="K51" s="46"/>
      <c r="L51" s="25"/>
      <c r="M51" s="25"/>
    </row>
    <row r="52" spans="1:13" ht="12.75">
      <c r="A52" s="7" t="s">
        <v>34</v>
      </c>
      <c r="B52" s="7"/>
      <c r="C52" s="7"/>
      <c r="D52" s="7"/>
      <c r="E52" s="7"/>
      <c r="F52" s="7"/>
      <c r="J52" s="25">
        <v>18</v>
      </c>
      <c r="K52" s="46"/>
      <c r="L52" s="25"/>
      <c r="M52" s="25"/>
    </row>
    <row r="53" spans="2:13" ht="12.75">
      <c r="B53">
        <v>1573.6</v>
      </c>
      <c r="C53" t="s">
        <v>16</v>
      </c>
      <c r="D53" s="11">
        <v>2.09</v>
      </c>
      <c r="E53" t="s">
        <v>17</v>
      </c>
      <c r="F53" s="11">
        <f>B53*D53</f>
        <v>3288.8239999999996</v>
      </c>
      <c r="J53" s="25">
        <v>19</v>
      </c>
      <c r="K53" s="46"/>
      <c r="L53" s="25"/>
      <c r="M53" s="25"/>
    </row>
    <row r="54" spans="1:13" ht="12.75">
      <c r="A54" s="4" t="s">
        <v>35</v>
      </c>
      <c r="F54" s="33">
        <f>SUM(F53)</f>
        <v>3288.8239999999996</v>
      </c>
      <c r="J54" s="20"/>
      <c r="K54" s="20"/>
      <c r="L54" s="31" t="s">
        <v>69</v>
      </c>
      <c r="M54" s="35">
        <f>SUM(M35:M53)</f>
        <v>2348.9</v>
      </c>
    </row>
    <row r="55" spans="1:6" ht="12.75">
      <c r="A55" s="48" t="s">
        <v>87</v>
      </c>
      <c r="B55" s="49"/>
      <c r="C55" s="49"/>
      <c r="D55" s="50">
        <v>0</v>
      </c>
      <c r="E55" s="49"/>
      <c r="F55" s="51">
        <f>D55*E7</f>
        <v>0</v>
      </c>
    </row>
    <row r="56" spans="1:8" ht="12.75">
      <c r="A56" s="1" t="s">
        <v>36</v>
      </c>
      <c r="B56" s="1"/>
      <c r="F56" s="33">
        <f>F29+F33+F44+F50+F54+F55</f>
        <v>31986.982268535317</v>
      </c>
      <c r="G56" s="7"/>
      <c r="H56" s="7"/>
    </row>
    <row r="57" spans="1:8" ht="12.75">
      <c r="A57" s="1" t="s">
        <v>85</v>
      </c>
      <c r="B57" s="37"/>
      <c r="C57" s="37">
        <v>0.058</v>
      </c>
      <c r="D57" s="1"/>
      <c r="E57" s="1"/>
      <c r="F57" s="33">
        <f>F56*5.8%</f>
        <v>1855.2449715750483</v>
      </c>
      <c r="G57" s="7"/>
      <c r="H57" s="7"/>
    </row>
    <row r="58" spans="1:6" ht="15">
      <c r="A58" s="12" t="s">
        <v>38</v>
      </c>
      <c r="B58" s="12"/>
      <c r="C58" s="12"/>
      <c r="D58" s="12"/>
      <c r="E58" s="12"/>
      <c r="F58" s="32">
        <f>F56+F57</f>
        <v>33842.22724011037</v>
      </c>
    </row>
    <row r="59" spans="2:6" ht="12.75">
      <c r="B59" s="38" t="s">
        <v>74</v>
      </c>
      <c r="C59" s="39" t="s">
        <v>75</v>
      </c>
      <c r="D59" s="22" t="s">
        <v>76</v>
      </c>
      <c r="E59" s="22" t="s">
        <v>77</v>
      </c>
      <c r="F59" s="42" t="s">
        <v>92</v>
      </c>
    </row>
    <row r="60" spans="1:6" ht="12.75">
      <c r="A60" s="13"/>
      <c r="B60" s="40">
        <v>41913</v>
      </c>
      <c r="C60" s="41">
        <v>-203159</v>
      </c>
      <c r="D60" s="43">
        <f>F20</f>
        <v>20520.19</v>
      </c>
      <c r="E60" s="43">
        <f>F58</f>
        <v>33842.22724011037</v>
      </c>
      <c r="F60" s="44">
        <f>C60+D60-E60</f>
        <v>-216481.03724011037</v>
      </c>
    </row>
    <row r="63" ht="12.75">
      <c r="A63" t="s">
        <v>91</v>
      </c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2014-02-24T06:25:50Z</cp:lastPrinted>
  <dcterms:created xsi:type="dcterms:W3CDTF">2008-08-18T07:30:19Z</dcterms:created>
  <dcterms:modified xsi:type="dcterms:W3CDTF">2014-12-27T11:35:19Z</dcterms:modified>
  <cp:category/>
  <cp:version/>
  <cp:contentType/>
  <cp:contentStatus/>
</cp:coreProperties>
</file>