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<sst xmlns="http://schemas.openxmlformats.org/spreadsheetml/2006/main" count="127" uniqueCount="101">
  <si>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</si>
  <si>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</si>
  <si>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</si>
  <si>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</si>
  <si>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</si>
  <si>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</si>
  <si>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</si>
  <si>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</si>
  <si>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</si>
  <si>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</si>
  <si>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</si>
  <si>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</si>
  <si>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</si>
  <si>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</si>
  <si>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</si>
  <si>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</si>
  <si>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</si>
  <si>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</si>
  <si>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</si>
  <si>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</si>
  <si>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</si>
  <si>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</si>
  <si>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</si>
  <si>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</si>
  <si>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</si>
  <si>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</si>
  <si>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</si>
  <si>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</si>
  <si>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</si>
  <si>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</si>
  <si>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</si>
  <si>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</si>
  <si>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</si>
  <si>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</si>
  <si>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</si>
  <si>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</si>
  <si>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</si>
  <si>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</si>
  <si>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</si>
  <si>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</si>
  <si>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</si>
  <si>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</si>
  <si>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</si>
  <si>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</si>
  <si>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</si>
  <si>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</si>
  <si>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</si>
  <si>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</si>
  <si>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</si>
  <si>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</si>
  <si>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</si>
  <si>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</si>
  <si>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</si>
  <si>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</si>
  <si>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</si>
  <si>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</si>
  <si>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</si>
  <si>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</si>
  <si>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</si>
  <si>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</si>
  <si>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</si>
  <si>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</si>
  <si>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</si>
  <si>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</si>
  <si>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</si>
  <si>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</si>
  <si>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</si>
  <si>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</si>
  <si>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</si>
  <si>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</si>
  <si>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</si>
  <si>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</si>
  <si>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</si>
  <si>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</si>
  <si>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</si>
  <si>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</si>
  <si>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</si>
  <si>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</si>
  <si>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</si>
  <si>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</si>
  <si>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</si>
  <si>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</si>
  <si>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</si>
  <si>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</si>
  <si>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</si>
  <si>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</si>
  <si>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</si>
  <si>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</si>
  <si>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</si>
  <si>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</si>
  <si>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</si>
  <si>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</si>
  <si>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</si>
  <si>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</si>
  <si>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ост.на 01.07</t>
  </si>
  <si>
    <t>май-июнь</t>
  </si>
  <si>
    <t xml:space="preserve">                    за  май-июнь   2014 г.</t>
  </si>
  <si>
    <t xml:space="preserve">3.  </t>
  </si>
  <si>
    <t>Прочистка канализации п-д1,2, кв.33</t>
  </si>
  <si>
    <t>Промывка, опрессовка системы отопления</t>
  </si>
  <si>
    <t>Демонтаж. Монтаж эл.узла при смене сопла (1шт)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</si>
</sst>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8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2</v>
      </c>
      <c r="J5" s="15"/>
      <c r="K5" s="15"/>
      <c r="L5" s="21" t="s">
        <v>46</v>
      </c>
      <c r="M5" s="21"/>
    </row>
    <row r="6" spans="10:13" ht="12.75">
      <c r="J6" s="20">
        <v>1</v>
      </c>
      <c r="K6" s="20" t="s">
        <v>89</v>
      </c>
      <c r="L6" s="25">
        <v>4</v>
      </c>
      <c r="M6" s="47">
        <f>L6*114.3*1.202</f>
        <v>549.5544</v>
      </c>
    </row>
    <row r="7" spans="1:13" ht="12.75">
      <c r="A7" t="s">
        <v>3</v>
      </c>
      <c r="E7">
        <v>3141.3</v>
      </c>
      <c r="F7" t="s">
        <v>72</v>
      </c>
      <c r="J7" s="14">
        <v>2</v>
      </c>
      <c r="K7" s="14" t="s">
        <v>49</v>
      </c>
      <c r="L7" s="14"/>
      <c r="M7" s="47">
        <f aca="true" t="shared" si="0" ref="M7:M18">L7*114.3*1.202</f>
        <v>0</v>
      </c>
    </row>
    <row r="8" spans="1:13" ht="12.75">
      <c r="A8" t="s">
        <v>4</v>
      </c>
      <c r="E8">
        <v>824.1</v>
      </c>
      <c r="F8" t="s">
        <v>72</v>
      </c>
      <c r="J8" s="15"/>
      <c r="K8" s="15" t="s">
        <v>50</v>
      </c>
      <c r="L8" s="21">
        <v>6</v>
      </c>
      <c r="M8" s="47">
        <f t="shared" si="0"/>
        <v>824.3315999999999</v>
      </c>
    </row>
    <row r="9" spans="1:13" ht="12.75">
      <c r="A9" t="s">
        <v>5</v>
      </c>
      <c r="J9" s="16"/>
      <c r="K9" s="16" t="s">
        <v>51</v>
      </c>
      <c r="L9" s="23">
        <v>0</v>
      </c>
      <c r="M9" s="47">
        <f t="shared" si="0"/>
        <v>0</v>
      </c>
    </row>
    <row r="10" spans="1:13" ht="12.75">
      <c r="A10" t="s">
        <v>6</v>
      </c>
      <c r="E10">
        <v>795</v>
      </c>
      <c r="F10" t="s">
        <v>72</v>
      </c>
      <c r="J10" s="15">
        <v>3</v>
      </c>
      <c r="K10" s="24" t="s">
        <v>52</v>
      </c>
      <c r="L10" s="21"/>
      <c r="M10" s="47">
        <f t="shared" si="0"/>
        <v>0</v>
      </c>
    </row>
    <row r="11" spans="1:13" ht="12.75">
      <c r="A11" t="s">
        <v>7</v>
      </c>
      <c r="E11">
        <v>5580</v>
      </c>
      <c r="F11" t="s">
        <v>72</v>
      </c>
      <c r="J11" s="16"/>
      <c r="K11" s="18" t="s">
        <v>55</v>
      </c>
      <c r="L11" s="23">
        <v>0</v>
      </c>
      <c r="M11" s="47">
        <f t="shared" si="0"/>
        <v>0</v>
      </c>
    </row>
    <row r="12" spans="1:13" ht="12.75">
      <c r="A12" t="s">
        <v>8</v>
      </c>
      <c r="E12">
        <v>345.5</v>
      </c>
      <c r="F12" t="s">
        <v>72</v>
      </c>
      <c r="J12" s="14">
        <v>4</v>
      </c>
      <c r="K12" s="17" t="s">
        <v>53</v>
      </c>
      <c r="L12" s="22"/>
      <c r="M12" s="47">
        <f t="shared" si="0"/>
        <v>0</v>
      </c>
    </row>
    <row r="13" spans="10:13" ht="12.75">
      <c r="J13" s="16"/>
      <c r="K13" s="18" t="s">
        <v>54</v>
      </c>
      <c r="L13" s="23">
        <v>8</v>
      </c>
      <c r="M13" s="47">
        <f t="shared" si="0"/>
        <v>1099.1088</v>
      </c>
    </row>
    <row r="14" spans="2:13" ht="12.75">
      <c r="B14" s="1" t="s">
        <v>9</v>
      </c>
      <c r="C14" s="1"/>
      <c r="J14" s="20">
        <v>5</v>
      </c>
      <c r="K14" s="19" t="s">
        <v>56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57</v>
      </c>
      <c r="L15" s="22"/>
      <c r="M15" s="47">
        <f t="shared" si="0"/>
        <v>0</v>
      </c>
    </row>
    <row r="16" spans="1:13" ht="12.75">
      <c r="A16" s="2" t="s">
        <v>10</v>
      </c>
      <c r="F16" s="11">
        <v>73009.4</v>
      </c>
      <c r="J16" s="15" t="s">
        <v>58</v>
      </c>
      <c r="K16" s="26" t="s">
        <v>59</v>
      </c>
      <c r="L16" s="21">
        <v>0</v>
      </c>
      <c r="M16" s="47">
        <f t="shared" si="0"/>
        <v>0</v>
      </c>
    </row>
    <row r="17" spans="1:13" ht="12.75">
      <c r="A17" t="s">
        <v>11</v>
      </c>
      <c r="F17" s="5">
        <v>63777.34</v>
      </c>
      <c r="J17" s="15" t="s">
        <v>60</v>
      </c>
      <c r="K17" s="26" t="s">
        <v>61</v>
      </c>
      <c r="L17" s="21">
        <v>6</v>
      </c>
      <c r="M17" s="47">
        <f t="shared" si="0"/>
        <v>824.3315999999999</v>
      </c>
    </row>
    <row r="18" spans="2:13" ht="12.75">
      <c r="B18" t="s">
        <v>12</v>
      </c>
      <c r="F18" s="9">
        <f>F17/F16</f>
        <v>0.8735497072979644</v>
      </c>
      <c r="J18" s="16" t="s">
        <v>62</v>
      </c>
      <c r="K18" s="18" t="s">
        <v>63</v>
      </c>
      <c r="L18" s="23">
        <v>7.54</v>
      </c>
      <c r="M18" s="47">
        <f t="shared" si="0"/>
        <v>1035.910044</v>
      </c>
    </row>
    <row r="19" spans="1:13" ht="12.75">
      <c r="A19" t="s">
        <v>92</v>
      </c>
      <c r="F19" s="11">
        <v>1200</v>
      </c>
      <c r="J19" s="20"/>
      <c r="K19" s="27" t="s">
        <v>64</v>
      </c>
      <c r="L19" s="28">
        <f>SUM(L6:L18)</f>
        <v>31.54</v>
      </c>
      <c r="M19" s="32">
        <f>SUM(M6:M18)</f>
        <v>4333.236444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64977.34</v>
      </c>
      <c r="K20" s="1" t="s">
        <v>65</v>
      </c>
    </row>
    <row r="21" spans="10:13" ht="12.75">
      <c r="J21" s="22" t="s">
        <v>41</v>
      </c>
      <c r="K21" s="14"/>
      <c r="L21" s="22" t="s">
        <v>44</v>
      </c>
      <c r="M21" s="22" t="s">
        <v>47</v>
      </c>
    </row>
    <row r="22" spans="2:13" ht="12.75">
      <c r="B22" s="1" t="s">
        <v>14</v>
      </c>
      <c r="C22" s="1"/>
      <c r="J22" s="23" t="s">
        <v>42</v>
      </c>
      <c r="K22" s="23" t="s">
        <v>43</v>
      </c>
      <c r="L22" s="23" t="s">
        <v>66</v>
      </c>
      <c r="M22" s="23" t="s">
        <v>48</v>
      </c>
    </row>
    <row r="23" spans="10:13" ht="12.75">
      <c r="J23" s="20">
        <v>1</v>
      </c>
      <c r="K23" s="20" t="s">
        <v>98</v>
      </c>
      <c r="L23" s="25">
        <v>4.83</v>
      </c>
      <c r="M23" s="31">
        <f>L23*114.3*1.202*1.15</f>
        <v>763.1249786999998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99</v>
      </c>
      <c r="L24" s="25">
        <v>83.2</v>
      </c>
      <c r="M24" s="31">
        <f aca="true" t="shared" si="1" ref="M24:M36">L24*114.3*1.202*1.15</f>
        <v>13145.341247999999</v>
      </c>
    </row>
    <row r="25" spans="1:13" ht="12.75">
      <c r="A25" t="s">
        <v>16</v>
      </c>
      <c r="D25" t="s">
        <v>81</v>
      </c>
      <c r="F25" s="5">
        <v>11563.24</v>
      </c>
      <c r="J25" s="20">
        <v>3</v>
      </c>
      <c r="K25" s="20" t="s">
        <v>100</v>
      </c>
      <c r="L25" s="25">
        <v>3.12</v>
      </c>
      <c r="M25" s="31">
        <f t="shared" si="1"/>
        <v>492.95029679999993</v>
      </c>
    </row>
    <row r="26" spans="1:13" ht="12.75">
      <c r="A26" s="6" t="s">
        <v>19</v>
      </c>
      <c r="D26" t="s">
        <v>82</v>
      </c>
      <c r="F26" s="11">
        <v>3827.16</v>
      </c>
      <c r="J26" s="20">
        <v>4</v>
      </c>
      <c r="K26" s="20"/>
      <c r="L26" s="25"/>
      <c r="M26" s="31">
        <f t="shared" si="1"/>
        <v>0</v>
      </c>
    </row>
    <row r="27" spans="1:13" ht="12.75">
      <c r="A27" s="6" t="s">
        <v>97</v>
      </c>
      <c r="F27" s="11">
        <v>0</v>
      </c>
      <c r="J27" s="20">
        <v>5</v>
      </c>
      <c r="K27" s="20"/>
      <c r="L27" s="25"/>
      <c r="M27" s="31">
        <f t="shared" si="1"/>
        <v>0</v>
      </c>
    </row>
    <row r="28" spans="1:13" ht="12.75">
      <c r="A28" s="4" t="s">
        <v>39</v>
      </c>
      <c r="D28" s="5"/>
      <c r="F28" s="33">
        <f>F25+F26+F27</f>
        <v>15390.4</v>
      </c>
      <c r="J28" s="20">
        <v>6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7</v>
      </c>
      <c r="K29" s="20"/>
      <c r="L29" s="25"/>
      <c r="M29" s="31">
        <f t="shared" si="1"/>
        <v>0</v>
      </c>
    </row>
    <row r="30" spans="1:13" ht="12.75">
      <c r="A30" t="s">
        <v>84</v>
      </c>
      <c r="D30" s="5">
        <v>2.17</v>
      </c>
      <c r="E30" t="s">
        <v>18</v>
      </c>
      <c r="F30" s="11">
        <f>E7*D30</f>
        <v>6816.621</v>
      </c>
      <c r="J30" s="20">
        <v>8</v>
      </c>
      <c r="K30" s="20"/>
      <c r="L30" s="25"/>
      <c r="M30" s="31">
        <f t="shared" si="1"/>
        <v>0</v>
      </c>
    </row>
    <row r="31" spans="1:13" ht="12.75">
      <c r="A31" t="s">
        <v>85</v>
      </c>
      <c r="D31" s="5"/>
      <c r="J31" s="20">
        <v>9</v>
      </c>
      <c r="K31" s="20"/>
      <c r="L31" s="25"/>
      <c r="M31" s="31">
        <f t="shared" si="1"/>
        <v>0</v>
      </c>
    </row>
    <row r="32" spans="2:13" ht="12.75">
      <c r="B32" s="43">
        <f>F32/D32</f>
        <v>849</v>
      </c>
      <c r="C32" t="s">
        <v>21</v>
      </c>
      <c r="D32" s="5">
        <v>3.31</v>
      </c>
      <c r="E32" t="s">
        <v>18</v>
      </c>
      <c r="F32" s="5">
        <v>2810.19</v>
      </c>
      <c r="J32" s="20">
        <v>10</v>
      </c>
      <c r="K32" s="20"/>
      <c r="L32" s="25"/>
      <c r="M32" s="31">
        <f t="shared" si="1"/>
        <v>0</v>
      </c>
    </row>
    <row r="33" spans="1:13" ht="12.75">
      <c r="A33" t="s">
        <v>86</v>
      </c>
      <c r="B33">
        <v>824.1</v>
      </c>
      <c r="C33" t="s">
        <v>17</v>
      </c>
      <c r="D33" s="5">
        <v>0.4</v>
      </c>
      <c r="E33" t="s">
        <v>18</v>
      </c>
      <c r="F33" s="11">
        <f>B33*D33</f>
        <v>329.64000000000004</v>
      </c>
      <c r="J33" s="20">
        <v>11</v>
      </c>
      <c r="K33" s="20"/>
      <c r="L33" s="25"/>
      <c r="M33" s="31">
        <f t="shared" si="1"/>
        <v>0</v>
      </c>
    </row>
    <row r="34" spans="1:13" ht="12.75">
      <c r="A34" t="s">
        <v>87</v>
      </c>
      <c r="D34" s="5">
        <v>0</v>
      </c>
      <c r="E34" t="s">
        <v>18</v>
      </c>
      <c r="F34" s="11">
        <f>B34*D34</f>
        <v>0</v>
      </c>
      <c r="J34" s="20">
        <v>12</v>
      </c>
      <c r="K34" s="20"/>
      <c r="L34" s="25"/>
      <c r="M34" s="31">
        <f t="shared" si="1"/>
        <v>0</v>
      </c>
    </row>
    <row r="35" spans="1:13" ht="12.75">
      <c r="A35" s="4" t="s">
        <v>22</v>
      </c>
      <c r="B35" s="10"/>
      <c r="C35" s="10"/>
      <c r="F35" s="33">
        <f>SUM(F30:F34)</f>
        <v>9956.451</v>
      </c>
      <c r="J35" s="20">
        <v>13</v>
      </c>
      <c r="K35" s="20"/>
      <c r="L35" s="25"/>
      <c r="M35" s="31">
        <f t="shared" si="1"/>
        <v>0</v>
      </c>
    </row>
    <row r="36" spans="1:13" ht="12.75">
      <c r="A36" s="4" t="s">
        <v>23</v>
      </c>
      <c r="B36" s="4"/>
      <c r="J36" s="20">
        <v>14</v>
      </c>
      <c r="K36" s="20"/>
      <c r="L36" s="25"/>
      <c r="M36" s="31">
        <f t="shared" si="1"/>
        <v>0</v>
      </c>
    </row>
    <row r="37" spans="1:13" ht="12.75">
      <c r="A37" t="s">
        <v>24</v>
      </c>
      <c r="C37">
        <v>326784</v>
      </c>
      <c r="D37">
        <v>219171.6</v>
      </c>
      <c r="E37">
        <v>3141.3</v>
      </c>
      <c r="F37" s="36">
        <f>C37/D37*E37</f>
        <v>4683.666037023046</v>
      </c>
      <c r="J37" s="20"/>
      <c r="K37" s="30" t="s">
        <v>64</v>
      </c>
      <c r="L37" s="28">
        <f>SUM(L23:L36)</f>
        <v>91.15</v>
      </c>
      <c r="M37" s="32">
        <f>SUM(M23:M36)</f>
        <v>14401.416523499998</v>
      </c>
    </row>
    <row r="38" spans="1:11" ht="12.75">
      <c r="A38" t="s">
        <v>25</v>
      </c>
      <c r="C38">
        <v>302275</v>
      </c>
      <c r="D38">
        <v>219171.6</v>
      </c>
      <c r="E38">
        <v>3141.3</v>
      </c>
      <c r="F38" s="36">
        <f>C38/D38*E38</f>
        <v>4332.38821772529</v>
      </c>
      <c r="K38" s="1" t="s">
        <v>68</v>
      </c>
    </row>
    <row r="39" spans="1:13" ht="12.75">
      <c r="A39" t="s">
        <v>26</v>
      </c>
      <c r="F39" s="11">
        <f>M37</f>
        <v>14401.416523499998</v>
      </c>
      <c r="J39" s="22" t="s">
        <v>41</v>
      </c>
      <c r="K39" s="22"/>
      <c r="L39" s="22" t="s">
        <v>69</v>
      </c>
      <c r="M39" s="22" t="s">
        <v>47</v>
      </c>
    </row>
    <row r="40" spans="1:13" ht="12.75">
      <c r="A40" t="s">
        <v>80</v>
      </c>
      <c r="F40" s="5">
        <v>1442.4</v>
      </c>
      <c r="J40" s="23" t="s">
        <v>42</v>
      </c>
      <c r="K40" s="23" t="s">
        <v>43</v>
      </c>
      <c r="L40" s="23"/>
      <c r="M40" s="23" t="s">
        <v>70</v>
      </c>
    </row>
    <row r="41" spans="1:13" ht="12.75">
      <c r="A41" t="s">
        <v>27</v>
      </c>
      <c r="F41" s="5">
        <f>M61</f>
        <v>0</v>
      </c>
      <c r="J41" s="20">
        <v>1</v>
      </c>
      <c r="K41" s="20"/>
      <c r="L41" s="25"/>
      <c r="M41" s="25"/>
    </row>
    <row r="42" spans="1:13" ht="12.75">
      <c r="A42" t="s">
        <v>28</v>
      </c>
      <c r="F42" s="5"/>
      <c r="J42" s="20">
        <v>2</v>
      </c>
      <c r="K42" s="20"/>
      <c r="L42" s="25"/>
      <c r="M42" s="25"/>
    </row>
    <row r="43" spans="1:13" ht="12.75">
      <c r="A43" t="s">
        <v>29</v>
      </c>
      <c r="F43" s="5"/>
      <c r="J43" s="20">
        <v>3</v>
      </c>
      <c r="K43" s="20"/>
      <c r="L43" s="23"/>
      <c r="M43" s="23"/>
    </row>
    <row r="44" spans="2:13" ht="12.75">
      <c r="B44">
        <v>3141.3</v>
      </c>
      <c r="C44" t="s">
        <v>17</v>
      </c>
      <c r="D44" s="11">
        <v>0.75</v>
      </c>
      <c r="E44" t="s">
        <v>18</v>
      </c>
      <c r="F44" s="11">
        <f>B44*D44</f>
        <v>2355.9750000000004</v>
      </c>
      <c r="J44" s="20">
        <v>4</v>
      </c>
      <c r="K44" s="20"/>
      <c r="L44" s="23"/>
      <c r="M44" s="23"/>
    </row>
    <row r="45" spans="1:13" ht="12.75">
      <c r="A45" s="49" t="s">
        <v>93</v>
      </c>
      <c r="B45" s="49"/>
      <c r="C45" s="49"/>
      <c r="D45" s="52"/>
      <c r="E45" s="49"/>
      <c r="F45" s="52">
        <v>0</v>
      </c>
      <c r="J45" s="20">
        <v>5</v>
      </c>
      <c r="K45" s="20"/>
      <c r="L45" s="23"/>
      <c r="M45" s="23"/>
    </row>
    <row r="46" spans="1:13" ht="12.75">
      <c r="A46" s="4" t="s">
        <v>30</v>
      </c>
      <c r="B46" s="10"/>
      <c r="C46" s="10"/>
      <c r="F46" s="33">
        <f>SUM(F37:F45)</f>
        <v>27215.84577824833</v>
      </c>
      <c r="J46" s="20">
        <v>6</v>
      </c>
      <c r="K46" s="20"/>
      <c r="L46" s="23"/>
      <c r="M46" s="23"/>
    </row>
    <row r="47" spans="1:13" ht="12.75">
      <c r="A47" s="4" t="s">
        <v>31</v>
      </c>
      <c r="J47" s="20">
        <v>7</v>
      </c>
      <c r="K47" s="20"/>
      <c r="L47" s="23"/>
      <c r="M47" s="23"/>
    </row>
    <row r="48" spans="1:13" ht="12.75">
      <c r="A48" t="s">
        <v>32</v>
      </c>
      <c r="B48">
        <v>3141.3</v>
      </c>
      <c r="C48" t="s">
        <v>72</v>
      </c>
      <c r="D48" s="5">
        <v>0.36</v>
      </c>
      <c r="E48" t="s">
        <v>18</v>
      </c>
      <c r="F48" s="11">
        <f>B48*D48</f>
        <v>1130.868</v>
      </c>
      <c r="J48" s="20">
        <v>8</v>
      </c>
      <c r="K48" s="20"/>
      <c r="L48" s="23"/>
      <c r="M48" s="23"/>
    </row>
    <row r="49" spans="1:13" ht="12.75">
      <c r="A49" t="s">
        <v>33</v>
      </c>
      <c r="F49" s="5"/>
      <c r="J49" s="20">
        <v>9</v>
      </c>
      <c r="K49" s="20"/>
      <c r="L49" s="23"/>
      <c r="M49" s="23"/>
    </row>
    <row r="50" spans="1:13" ht="12.75">
      <c r="A50" s="7" t="s">
        <v>79</v>
      </c>
      <c r="F50" s="5"/>
      <c r="J50" s="20">
        <v>10</v>
      </c>
      <c r="K50" s="20"/>
      <c r="L50" s="23"/>
      <c r="M50" s="23"/>
    </row>
    <row r="51" spans="2:13" ht="12.75">
      <c r="B51">
        <v>3141.3</v>
      </c>
      <c r="C51" t="s">
        <v>17</v>
      </c>
      <c r="D51" s="11">
        <v>1.6</v>
      </c>
      <c r="E51" t="s">
        <v>18</v>
      </c>
      <c r="F51" s="11">
        <f>B51*D51</f>
        <v>5026.080000000001</v>
      </c>
      <c r="J51" s="20">
        <v>11</v>
      </c>
      <c r="K51" s="20"/>
      <c r="L51" s="23"/>
      <c r="M51" s="23"/>
    </row>
    <row r="52" spans="1:13" ht="12.75">
      <c r="A52" s="4" t="s">
        <v>34</v>
      </c>
      <c r="F52" s="33">
        <f>F48+F51</f>
        <v>6156.948</v>
      </c>
      <c r="J52" s="20">
        <v>12</v>
      </c>
      <c r="K52" s="20"/>
      <c r="L52" s="23"/>
      <c r="M52" s="23"/>
    </row>
    <row r="53" spans="1:13" ht="12.75">
      <c r="A53" s="4" t="s">
        <v>35</v>
      </c>
      <c r="J53" s="20">
        <v>13</v>
      </c>
      <c r="K53" s="20"/>
      <c r="L53" s="23"/>
      <c r="M53" s="23"/>
    </row>
    <row r="54" spans="1:13" ht="12.75">
      <c r="A54" s="7" t="s">
        <v>36</v>
      </c>
      <c r="B54" s="7"/>
      <c r="C54" s="7"/>
      <c r="D54" s="7"/>
      <c r="E54" s="7"/>
      <c r="F54" s="7"/>
      <c r="J54" s="20">
        <v>14</v>
      </c>
      <c r="K54" s="20"/>
      <c r="L54" s="23"/>
      <c r="M54" s="23"/>
    </row>
    <row r="55" spans="2:13" ht="12.75">
      <c r="B55">
        <v>3141.3</v>
      </c>
      <c r="C55" t="s">
        <v>17</v>
      </c>
      <c r="D55" s="11">
        <v>4.79</v>
      </c>
      <c r="E55" t="s">
        <v>18</v>
      </c>
      <c r="F55" s="5">
        <f>B55*D55</f>
        <v>15046.827000000001</v>
      </c>
      <c r="J55" s="20">
        <v>15</v>
      </c>
      <c r="K55" s="20"/>
      <c r="L55" s="23"/>
      <c r="M55" s="23"/>
    </row>
    <row r="56" spans="1:13" ht="12.75">
      <c r="A56" s="4" t="s">
        <v>37</v>
      </c>
      <c r="F56" s="33">
        <f>SUM(F55)</f>
        <v>15046.827000000001</v>
      </c>
      <c r="J56" s="20">
        <v>16</v>
      </c>
      <c r="K56" s="20"/>
      <c r="L56" s="23"/>
      <c r="M56" s="23"/>
    </row>
    <row r="57" spans="1:13" ht="12.75">
      <c r="A57" s="48" t="s">
        <v>90</v>
      </c>
      <c r="B57" s="49"/>
      <c r="C57" s="49"/>
      <c r="D57" s="50">
        <v>0</v>
      </c>
      <c r="E57" s="49"/>
      <c r="F57" s="51">
        <f>E7*D57</f>
        <v>0</v>
      </c>
      <c r="J57" s="20">
        <v>17</v>
      </c>
      <c r="K57" s="20"/>
      <c r="L57" s="23"/>
      <c r="M57" s="23"/>
    </row>
    <row r="58" spans="1:13" ht="12.75">
      <c r="A58" s="1" t="s">
        <v>38</v>
      </c>
      <c r="B58" s="1"/>
      <c r="F58" s="33">
        <f>F28+F35+F46+F52+F56+F57</f>
        <v>73766.47177824833</v>
      </c>
      <c r="J58" s="20">
        <v>18</v>
      </c>
      <c r="K58" s="20"/>
      <c r="L58" s="23"/>
      <c r="M58" s="23"/>
    </row>
    <row r="59" spans="1:13" ht="12.75">
      <c r="A59" s="1" t="s">
        <v>88</v>
      </c>
      <c r="B59" s="37"/>
      <c r="C59" s="37">
        <v>0.058</v>
      </c>
      <c r="D59" s="1"/>
      <c r="E59" s="1"/>
      <c r="F59" s="33">
        <f>F58*5.8%</f>
        <v>4278.455363138403</v>
      </c>
      <c r="J59" s="20">
        <v>19</v>
      </c>
      <c r="K59" s="20"/>
      <c r="L59" s="23"/>
      <c r="M59" s="23"/>
    </row>
    <row r="60" spans="1:13" ht="15">
      <c r="A60" s="12" t="s">
        <v>40</v>
      </c>
      <c r="B60" s="12"/>
      <c r="C60" s="12"/>
      <c r="D60" s="12"/>
      <c r="E60" s="12"/>
      <c r="F60" s="44">
        <f>F58+F59</f>
        <v>78044.92714138674</v>
      </c>
      <c r="J60" s="20">
        <v>20</v>
      </c>
      <c r="K60" s="20"/>
      <c r="L60" s="23"/>
      <c r="M60" s="23"/>
    </row>
    <row r="61" spans="2:13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94</v>
      </c>
      <c r="J61" s="20"/>
      <c r="K61" s="20"/>
      <c r="L61" s="34" t="s">
        <v>71</v>
      </c>
      <c r="M61" s="35">
        <f>SUM(M41:M60)</f>
        <v>0</v>
      </c>
    </row>
    <row r="62" spans="1:6" ht="12.75">
      <c r="A62" s="13"/>
      <c r="B62" s="40">
        <v>41760</v>
      </c>
      <c r="C62" s="41">
        <v>52056</v>
      </c>
      <c r="D62" s="45">
        <f>F20</f>
        <v>64977.34</v>
      </c>
      <c r="E62" s="45">
        <f>F60</f>
        <v>78044.92714138674</v>
      </c>
      <c r="F62" s="46">
        <f>C62+D62-E62</f>
        <v>38988.41285861326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2011-12-20T17:56:29Z</cp:lastPrinted>
  <dcterms:created xsi:type="dcterms:W3CDTF">2008-08-18T07:30:19Z</dcterms:created>
  <dcterms:modified xsi:type="dcterms:W3CDTF">2014-08-30T12:15:19Z</dcterms:modified>
  <cp:category/>
  <cp:version/>
  <cp:contentType/>
  <cp:contentStatus/>
</cp:coreProperties>
</file>