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<sst xmlns="http://schemas.openxmlformats.org/spreadsheetml/2006/main" count="122" uniqueCount="97">
  <si>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</si>
  <si>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</si>
  <si>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</si>
  <si>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</si>
  <si>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</si>
  <si>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</si>
  <si>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</si>
  <si>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</si>
  <si>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</si>
  <si>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</si>
  <si>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</si>
  <si>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</si>
  <si>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</si>
  <si>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</si>
  <si>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</si>
  <si>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</si>
  <si>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</si>
  <si>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</si>
  <si>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</si>
  <si>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</si>
  <si>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</si>
  <si>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</si>
  <si>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</si>
  <si>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</si>
  <si>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</si>
  <si>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</si>
  <si>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</si>
  <si>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</si>
  <si>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</si>
  <si>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</si>
  <si>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</si>
  <si>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</si>
  <si>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</si>
  <si>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</si>
  <si>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</si>
  <si>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</si>
  <si>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</si>
  <si>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</si>
  <si>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</si>
  <si>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</si>
  <si>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</si>
  <si>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</si>
  <si>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</si>
  <si>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</si>
  <si>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</si>
  <si>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</si>
  <si>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</si>
  <si>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</si>
  <si>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</si>
  <si>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</si>
  <si>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</si>
  <si>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</si>
  <si>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</si>
  <si>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</si>
  <si>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</si>
  <si>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</si>
  <si>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</si>
  <si>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</si>
  <si>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</si>
  <si>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</si>
  <si>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</si>
  <si>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</si>
  <si>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</si>
  <si>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</si>
  <si>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</si>
  <si>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</si>
  <si>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</si>
  <si>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</si>
  <si>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</si>
  <si>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</si>
  <si>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</si>
  <si>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</si>
  <si>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</si>
  <si>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</si>
  <si>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</si>
  <si>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</si>
  <si>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</si>
  <si>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</si>
  <si>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</si>
  <si>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</si>
  <si>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</si>
  <si>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</si>
  <si>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</si>
  <si>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</si>
  <si>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</si>
  <si>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</si>
  <si>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</si>
  <si>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</si>
  <si>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</si>
  <si>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</si>
  <si>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</si>
  <si>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</si>
  <si>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</si>
  <si>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</si>
  <si>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01.04</t>
  </si>
  <si>
    <t>март</t>
  </si>
  <si>
    <t xml:space="preserve">                    за  март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</si>
</sst>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96</v>
      </c>
    </row>
    <row r="3" spans="2:13" ht="12.75">
      <c r="B3" s="1" t="s">
        <v>83</v>
      </c>
      <c r="C3" s="8" t="s">
        <v>95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0.3</v>
      </c>
      <c r="M6" s="48">
        <f>L6*114.3*1.202</f>
        <v>41.21658</v>
      </c>
    </row>
    <row r="7" spans="1:13" ht="12.75">
      <c r="A7" t="s">
        <v>2</v>
      </c>
      <c r="E7">
        <v>279.1</v>
      </c>
      <c r="F7" t="s">
        <v>72</v>
      </c>
      <c r="J7" s="14">
        <v>2</v>
      </c>
      <c r="K7" s="14" t="s">
        <v>49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1.1</v>
      </c>
      <c r="M8" s="48">
        <f t="shared" si="0"/>
        <v>151.12746</v>
      </c>
    </row>
    <row r="9" spans="1:13" ht="12.75">
      <c r="A9" t="s">
        <v>4</v>
      </c>
      <c r="J9" s="16"/>
      <c r="K9" s="16" t="s">
        <v>51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167</v>
      </c>
      <c r="F10" t="s">
        <v>72</v>
      </c>
      <c r="J10" s="15">
        <v>3</v>
      </c>
      <c r="K10" s="24" t="s">
        <v>52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72</v>
      </c>
      <c r="J11" s="16"/>
      <c r="K11" s="18" t="s">
        <v>55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17</v>
      </c>
      <c r="F12" t="s">
        <v>72</v>
      </c>
      <c r="J12" s="14">
        <v>4</v>
      </c>
      <c r="K12" s="17" t="s">
        <v>53</v>
      </c>
      <c r="L12" s="22"/>
      <c r="M12" s="48">
        <f t="shared" si="0"/>
        <v>0</v>
      </c>
    </row>
    <row r="13" spans="10:13" ht="12.75">
      <c r="J13" s="16"/>
      <c r="K13" s="18" t="s">
        <v>54</v>
      </c>
      <c r="L13" s="23">
        <v>0</v>
      </c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57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58</v>
      </c>
      <c r="K16" s="26" t="s">
        <v>59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3085.29</v>
      </c>
      <c r="J17" s="15" t="s">
        <v>60</v>
      </c>
      <c r="K17" s="26" t="s">
        <v>61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0.9808739608005215</v>
      </c>
      <c r="J18" s="16" t="s">
        <v>62</v>
      </c>
      <c r="K18" s="18" t="s">
        <v>63</v>
      </c>
      <c r="L18" s="23">
        <v>0</v>
      </c>
      <c r="M18" s="48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1.4000000000000001</v>
      </c>
      <c r="M19" s="34">
        <f>SUM(M6:M18)</f>
        <v>192.34404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3085.29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82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64</v>
      </c>
      <c r="L26" s="28">
        <v>0</v>
      </c>
      <c r="M26" s="34">
        <f>SUM(M23:M25)</f>
        <v>0</v>
      </c>
    </row>
    <row r="27" spans="1:11" ht="12.75">
      <c r="A27" s="6" t="s">
        <v>90</v>
      </c>
      <c r="F27" s="5">
        <v>0</v>
      </c>
      <c r="K27" s="1" t="s">
        <v>68</v>
      </c>
    </row>
    <row r="28" spans="1:13" ht="12.75">
      <c r="A28" s="4" t="s">
        <v>39</v>
      </c>
      <c r="F28" s="32">
        <f>F25+F26+F27</f>
        <v>1156.32</v>
      </c>
      <c r="J28" s="22" t="s">
        <v>41</v>
      </c>
      <c r="K28" s="22"/>
      <c r="L28" s="22" t="s">
        <v>69</v>
      </c>
      <c r="M28" s="22" t="s">
        <v>47</v>
      </c>
    </row>
    <row r="29" spans="1:13" ht="12.75">
      <c r="A29" s="4" t="s">
        <v>20</v>
      </c>
      <c r="J29" s="23" t="s">
        <v>42</v>
      </c>
      <c r="K29" s="23" t="s">
        <v>43</v>
      </c>
      <c r="L29" s="23"/>
      <c r="M29" s="23" t="s">
        <v>70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301.42800000000005</v>
      </c>
      <c r="J30" s="23">
        <v>1</v>
      </c>
      <c r="K30" s="42"/>
      <c r="L30" s="23"/>
      <c r="M30" s="23"/>
    </row>
    <row r="31" spans="1:13" ht="12.75">
      <c r="A31" t="s">
        <v>85</v>
      </c>
      <c r="J31" s="23">
        <v>2</v>
      </c>
      <c r="K31" s="42"/>
      <c r="L31" s="23"/>
      <c r="M31" s="23"/>
    </row>
    <row r="32" spans="2:13" ht="12.75">
      <c r="B32">
        <f>F32/D32</f>
        <v>90.99999999999999</v>
      </c>
      <c r="C32" t="s">
        <v>21</v>
      </c>
      <c r="D32" s="5">
        <v>3.31</v>
      </c>
      <c r="E32" t="s">
        <v>18</v>
      </c>
      <c r="F32" s="5">
        <v>301.21</v>
      </c>
      <c r="J32" s="23">
        <v>3</v>
      </c>
      <c r="K32" s="42"/>
      <c r="L32" s="23"/>
      <c r="M32" s="23"/>
    </row>
    <row r="33" spans="1:13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5">
        <v>4</v>
      </c>
      <c r="K33" s="42"/>
      <c r="L33" s="25"/>
      <c r="M33" s="25"/>
    </row>
    <row r="34" spans="1:13" ht="12.75">
      <c r="A34" t="s">
        <v>87</v>
      </c>
      <c r="F34" s="5">
        <v>0</v>
      </c>
      <c r="J34" s="20"/>
      <c r="K34" s="20"/>
      <c r="L34" s="31" t="s">
        <v>71</v>
      </c>
      <c r="M34" s="34">
        <f>SUM(M30:M33)</f>
        <v>0</v>
      </c>
    </row>
    <row r="35" spans="1:6" ht="12.75">
      <c r="A35" s="4" t="s">
        <v>22</v>
      </c>
      <c r="B35" s="10"/>
      <c r="C35" s="10"/>
      <c r="F35" s="32">
        <f>SUM(F30:F34)</f>
        <v>602.638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166307</v>
      </c>
      <c r="D37">
        <v>219171.6</v>
      </c>
      <c r="E37">
        <v>279.1</v>
      </c>
      <c r="F37" s="35">
        <f>C37/D37*E37</f>
        <v>211.78055779124668</v>
      </c>
    </row>
    <row r="38" spans="1:6" ht="12.75">
      <c r="A38" t="s">
        <v>25</v>
      </c>
      <c r="C38">
        <v>151138</v>
      </c>
      <c r="D38">
        <v>219171.6</v>
      </c>
      <c r="E38">
        <v>279.1</v>
      </c>
      <c r="F38" s="35">
        <f>C38/D38*E38</f>
        <v>192.46387670665362</v>
      </c>
    </row>
    <row r="39" spans="1:6" ht="12.75">
      <c r="A39" t="s">
        <v>26</v>
      </c>
      <c r="F39" s="11">
        <f>M26</f>
        <v>0</v>
      </c>
    </row>
    <row r="40" spans="1:6" ht="12.75">
      <c r="A40" t="s">
        <v>80</v>
      </c>
      <c r="F40" s="5">
        <v>0</v>
      </c>
    </row>
    <row r="41" spans="1:6" ht="12.75">
      <c r="A41" t="s">
        <v>27</v>
      </c>
      <c r="F41" s="11">
        <f>M34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279.1</v>
      </c>
      <c r="C44" t="s">
        <v>17</v>
      </c>
      <c r="D44" s="11">
        <v>0.35</v>
      </c>
      <c r="E44" t="s">
        <v>18</v>
      </c>
      <c r="F44" s="11">
        <f>B44*D44</f>
        <v>97.685</v>
      </c>
    </row>
    <row r="45" spans="1:6" ht="12.75">
      <c r="A45" s="46" t="s">
        <v>88</v>
      </c>
      <c r="B45" s="46"/>
      <c r="C45" s="46"/>
      <c r="D45" s="47"/>
      <c r="E45" s="46"/>
      <c r="F45" s="47">
        <v>0</v>
      </c>
    </row>
    <row r="46" spans="1:6" ht="12.75">
      <c r="A46" s="4" t="s">
        <v>30</v>
      </c>
      <c r="B46" s="10"/>
      <c r="C46" s="10"/>
      <c r="F46" s="32">
        <f>SUM(F37:F45)</f>
        <v>501.92943449790033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279.1</v>
      </c>
      <c r="C48" t="s">
        <v>72</v>
      </c>
      <c r="D48" s="5">
        <v>0.22</v>
      </c>
      <c r="E48" t="s">
        <v>18</v>
      </c>
      <c r="F48" s="11">
        <f>B48*D48</f>
        <v>61.40200000000001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279.1</v>
      </c>
      <c r="C51" t="s">
        <v>17</v>
      </c>
      <c r="D51" s="11">
        <v>0.67</v>
      </c>
      <c r="E51" t="s">
        <v>18</v>
      </c>
      <c r="F51" s="11">
        <f>B51*D51</f>
        <v>186.997</v>
      </c>
    </row>
    <row r="52" spans="1:6" ht="12.75">
      <c r="A52" s="4" t="s">
        <v>34</v>
      </c>
      <c r="F52" s="32">
        <f>F48+F51</f>
        <v>248.39900000000003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279.1</v>
      </c>
      <c r="C55" t="s">
        <v>17</v>
      </c>
      <c r="D55" s="11">
        <v>2.36</v>
      </c>
      <c r="E55" t="s">
        <v>18</v>
      </c>
      <c r="F55" s="11">
        <f>B55*D55</f>
        <v>658.676</v>
      </c>
    </row>
    <row r="56" spans="1:6" ht="12.75">
      <c r="A56" s="4" t="s">
        <v>37</v>
      </c>
      <c r="F56" s="32">
        <f>SUM(F55)</f>
        <v>658.676</v>
      </c>
    </row>
    <row r="57" spans="1:6" ht="12.75">
      <c r="A57" s="49" t="s">
        <v>92</v>
      </c>
      <c r="B57" s="46"/>
      <c r="C57" s="46"/>
      <c r="D57" s="50">
        <v>0</v>
      </c>
      <c r="E57" s="46"/>
      <c r="F57" s="51">
        <f>D57*E7</f>
        <v>0</v>
      </c>
    </row>
    <row r="58" spans="1:6" ht="12.75">
      <c r="A58" s="1" t="s">
        <v>38</v>
      </c>
      <c r="B58" s="1"/>
      <c r="F58" s="32">
        <f>F28+F35+F46+F52+F56+F57</f>
        <v>3167.9624344979</v>
      </c>
    </row>
    <row r="59" spans="1:6" ht="12.75">
      <c r="A59" s="1" t="s">
        <v>89</v>
      </c>
      <c r="B59" s="36"/>
      <c r="C59" s="36">
        <v>0.058</v>
      </c>
      <c r="D59" s="1"/>
      <c r="E59" s="1"/>
      <c r="F59" s="32">
        <f>F58*5.8%</f>
        <v>183.7418212008782</v>
      </c>
    </row>
    <row r="60" spans="1:6" ht="15">
      <c r="A60" s="12" t="s">
        <v>40</v>
      </c>
      <c r="B60" s="12"/>
      <c r="C60" s="3"/>
      <c r="D60" s="12"/>
      <c r="E60" s="12"/>
      <c r="F60" s="43">
        <f>F58+F59</f>
        <v>3351.7042556987785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94</v>
      </c>
    </row>
    <row r="62" spans="1:6" ht="12.75">
      <c r="A62" s="13"/>
      <c r="B62" s="39">
        <v>41699</v>
      </c>
      <c r="C62" s="40">
        <v>-22344</v>
      </c>
      <c r="D62" s="44">
        <f>F20</f>
        <v>3085.29</v>
      </c>
      <c r="E62" s="44">
        <f>F60</f>
        <v>3351.7042556987785</v>
      </c>
      <c r="F62" s="45">
        <f>C62+D62-E62</f>
        <v>-22610.41425569878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2014-01-21T16:17:54Z</cp:lastPrinted>
  <dcterms:created xsi:type="dcterms:W3CDTF">2008-08-18T07:30:19Z</dcterms:created>
  <dcterms:modified xsi:type="dcterms:W3CDTF">2014-05-20T17:48:19Z</dcterms:modified>
  <cp:category/>
  <cp:version/>
  <cp:contentType/>
  <cp:contentStatus/>
</cp:coreProperties>
</file>