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<sst xmlns="http://schemas.openxmlformats.org/spreadsheetml/2006/main" count="135" uniqueCount="108">
  <si>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</si>
  <si>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</si>
  <si>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</si>
  <si>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</si>
  <si>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</si>
  <si>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</si>
  <si>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</si>
  <si>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</si>
  <si>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</si>
  <si>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</si>
  <si>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</si>
  <si>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</si>
  <si>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</si>
  <si>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</si>
  <si>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</si>
  <si>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</si>
  <si>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</si>
  <si>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</si>
  <si>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</si>
  <si>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</si>
  <si>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</si>
  <si>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</si>
  <si>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</si>
  <si>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</si>
  <si>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</si>
  <si>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</si>
  <si>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</si>
  <si>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</si>
  <si>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</si>
  <si>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</si>
  <si>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</si>
  <si>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</si>
  <si>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</si>
  <si>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</si>
  <si>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</si>
  <si>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</si>
  <si>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</si>
  <si>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</si>
  <si>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</si>
  <si>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</si>
  <si>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</si>
  <si>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</si>
  <si>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</si>
  <si>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</si>
  <si>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</si>
  <si>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</si>
  <si>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</si>
  <si>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</si>
  <si>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</si>
  <si>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</si>
  <si>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</si>
  <si>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</si>
  <si>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</si>
  <si>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</si>
  <si>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</si>
  <si>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</si>
  <si>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</si>
  <si>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</si>
  <si>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</si>
  <si>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</si>
  <si>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</si>
  <si>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</si>
  <si>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</si>
  <si>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</si>
  <si>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</si>
  <si>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</si>
  <si>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</si>
  <si>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</si>
  <si>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</si>
  <si>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</si>
  <si>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</si>
  <si>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</si>
  <si>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</si>
  <si>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</si>
  <si>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</si>
  <si>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</si>
  <si>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</si>
  <si>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</si>
  <si>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</si>
  <si>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</si>
  <si>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</si>
  <si>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</si>
  <si>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</si>
  <si>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</si>
  <si>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</si>
  <si>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</si>
  <si>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</si>
  <si>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</si>
  <si>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</si>
  <si>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</si>
  <si>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</si>
  <si>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</si>
  <si>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</si>
  <si>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</si>
  <si>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</si>
  <si>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ост.на 01.03</t>
  </si>
  <si>
    <t>февраль</t>
  </si>
  <si>
    <t xml:space="preserve">                    за  февраль  2014 г.</t>
  </si>
  <si>
    <t>Смена ламп (4шт) п-д1,5</t>
  </si>
  <si>
    <t>4шт</t>
  </si>
  <si>
    <t>Выключатель</t>
  </si>
  <si>
    <t>1шт</t>
  </si>
  <si>
    <t>Смена выключателя (1шт) эл.уз.</t>
  </si>
  <si>
    <t>Смена розеток (1шт) эл.уз.</t>
  </si>
  <si>
    <t>Розетка</t>
  </si>
  <si>
    <t>Смена эл.провода (1мп) эл.уз.</t>
  </si>
  <si>
    <t>Эл.провод</t>
  </si>
  <si>
    <t>1мп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</si>
</sst>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</v>
      </c>
      <c r="M6" s="47">
        <f>L6*114.3*1.202</f>
        <v>274.7772</v>
      </c>
    </row>
    <row r="7" spans="1:13" ht="12.75">
      <c r="A7" t="s">
        <v>3</v>
      </c>
      <c r="E7">
        <v>3141.3</v>
      </c>
      <c r="F7" t="s">
        <v>72</v>
      </c>
      <c r="J7" s="14">
        <v>2</v>
      </c>
      <c r="K7" s="14" t="s">
        <v>49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72</v>
      </c>
      <c r="J8" s="15"/>
      <c r="K8" s="15" t="s">
        <v>50</v>
      </c>
      <c r="L8" s="21">
        <v>3</v>
      </c>
      <c r="M8" s="47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795</v>
      </c>
      <c r="F10" t="s">
        <v>72</v>
      </c>
      <c r="J10" s="15">
        <v>3</v>
      </c>
      <c r="K10" s="24" t="s">
        <v>52</v>
      </c>
      <c r="L10" s="21"/>
      <c r="M10" s="47">
        <f t="shared" si="0"/>
        <v>0</v>
      </c>
    </row>
    <row r="11" spans="1:13" ht="12.75">
      <c r="A11" t="s">
        <v>7</v>
      </c>
      <c r="E11">
        <v>5580</v>
      </c>
      <c r="F11" t="s">
        <v>72</v>
      </c>
      <c r="J11" s="16"/>
      <c r="K11" s="18" t="s">
        <v>55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345.5</v>
      </c>
      <c r="F12" t="s">
        <v>72</v>
      </c>
      <c r="J12" s="14">
        <v>4</v>
      </c>
      <c r="K12" s="17" t="s">
        <v>53</v>
      </c>
      <c r="L12" s="22"/>
      <c r="M12" s="47">
        <f t="shared" si="0"/>
        <v>0</v>
      </c>
    </row>
    <row r="13" spans="10:13" ht="12.75">
      <c r="J13" s="16"/>
      <c r="K13" s="18" t="s">
        <v>54</v>
      </c>
      <c r="L13" s="23">
        <v>4</v>
      </c>
      <c r="M13" s="47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57</v>
      </c>
      <c r="L15" s="22"/>
      <c r="M15" s="47">
        <f t="shared" si="0"/>
        <v>0</v>
      </c>
    </row>
    <row r="16" spans="1:13" ht="12.75">
      <c r="A16" s="2" t="s">
        <v>10</v>
      </c>
      <c r="F16" s="11">
        <v>36504.7</v>
      </c>
      <c r="J16" s="15" t="s">
        <v>58</v>
      </c>
      <c r="K16" s="26" t="s">
        <v>59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27454.98</v>
      </c>
      <c r="J17" s="15" t="s">
        <v>60</v>
      </c>
      <c r="K17" s="26" t="s">
        <v>61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0.7520943878459486</v>
      </c>
      <c r="J18" s="16" t="s">
        <v>62</v>
      </c>
      <c r="K18" s="18" t="s">
        <v>63</v>
      </c>
      <c r="L18" s="23">
        <v>3.22</v>
      </c>
      <c r="M18" s="47">
        <f t="shared" si="0"/>
        <v>442.39129199999996</v>
      </c>
    </row>
    <row r="19" spans="1:13" ht="12.75">
      <c r="A19" t="s">
        <v>94</v>
      </c>
      <c r="F19" s="11">
        <v>600</v>
      </c>
      <c r="J19" s="20"/>
      <c r="K19" s="27" t="s">
        <v>64</v>
      </c>
      <c r="L19" s="28">
        <f>SUM(L6:L18)</f>
        <v>15.22</v>
      </c>
      <c r="M19" s="32">
        <f>SUM(M6:M18)</f>
        <v>2091.0544919999998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28054.98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98</v>
      </c>
      <c r="L23" s="25">
        <v>0.28</v>
      </c>
      <c r="M23" s="31">
        <f>L23*114.3*1.202*1.15</f>
        <v>44.2391292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102</v>
      </c>
      <c r="L24" s="25">
        <v>0.24</v>
      </c>
      <c r="M24" s="31">
        <f aca="true" t="shared" si="1" ref="M24:M36">L24*114.3*1.202*1.15</f>
        <v>37.9192536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 t="s">
        <v>103</v>
      </c>
      <c r="L25" s="25">
        <v>0.24</v>
      </c>
      <c r="M25" s="31">
        <f t="shared" si="1"/>
        <v>37.9192536</v>
      </c>
    </row>
    <row r="26" spans="1:13" ht="12.75">
      <c r="A26" s="6" t="s">
        <v>19</v>
      </c>
      <c r="D26" t="s">
        <v>82</v>
      </c>
      <c r="F26" s="11">
        <v>1913.58</v>
      </c>
      <c r="J26" s="20">
        <v>4</v>
      </c>
      <c r="K26" s="20" t="s">
        <v>105</v>
      </c>
      <c r="L26" s="25">
        <v>0.19</v>
      </c>
      <c r="M26" s="31">
        <f t="shared" si="1"/>
        <v>30.019409099999997</v>
      </c>
    </row>
    <row r="27" spans="1:13" ht="12.75">
      <c r="A27" s="6" t="s">
        <v>89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39</v>
      </c>
      <c r="D28" s="5"/>
      <c r="F28" s="33">
        <f>F25+F26+F27</f>
        <v>7695.2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3392.6040000000003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731</v>
      </c>
      <c r="C32" t="s">
        <v>21</v>
      </c>
      <c r="D32" s="5">
        <v>3.31</v>
      </c>
      <c r="E32" t="s">
        <v>18</v>
      </c>
      <c r="F32" s="5">
        <v>2419.61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824.1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4" t="s">
        <v>22</v>
      </c>
      <c r="B35" s="10"/>
      <c r="C35" s="10"/>
      <c r="F35" s="33">
        <f>SUM(F30:F34)</f>
        <v>5812.214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150876</v>
      </c>
      <c r="D37">
        <v>219171.6</v>
      </c>
      <c r="E37">
        <v>3141.3</v>
      </c>
      <c r="F37" s="36">
        <f>C37/D37*E37</f>
        <v>2162.4461326193723</v>
      </c>
      <c r="J37" s="20"/>
      <c r="K37" s="30" t="s">
        <v>64</v>
      </c>
      <c r="L37" s="28">
        <f>SUM(L23:L36)</f>
        <v>0.95</v>
      </c>
      <c r="M37" s="32">
        <f>SUM(M23:M36)</f>
        <v>150.09704549999998</v>
      </c>
    </row>
    <row r="38" spans="1:11" ht="12.75">
      <c r="A38" t="s">
        <v>25</v>
      </c>
      <c r="C38">
        <v>145893</v>
      </c>
      <c r="D38">
        <v>219171.6</v>
      </c>
      <c r="E38">
        <v>3141.3</v>
      </c>
      <c r="F38" s="36">
        <f>C38/D38*E38</f>
        <v>2091.026761222713</v>
      </c>
      <c r="K38" s="1" t="s">
        <v>68</v>
      </c>
    </row>
    <row r="39" spans="1:13" ht="12.75">
      <c r="A39" t="s">
        <v>26</v>
      </c>
      <c r="F39" s="11">
        <f>M37</f>
        <v>150.09704549999998</v>
      </c>
      <c r="J39" s="22" t="s">
        <v>41</v>
      </c>
      <c r="K39" s="22"/>
      <c r="L39" s="22" t="s">
        <v>69</v>
      </c>
      <c r="M39" s="22" t="s">
        <v>47</v>
      </c>
    </row>
    <row r="40" spans="1:13" ht="12.75">
      <c r="A40" t="s">
        <v>80</v>
      </c>
      <c r="F40" s="5">
        <v>0</v>
      </c>
      <c r="J40" s="23" t="s">
        <v>42</v>
      </c>
      <c r="K40" s="23" t="s">
        <v>43</v>
      </c>
      <c r="L40" s="23"/>
      <c r="M40" s="23" t="s">
        <v>70</v>
      </c>
    </row>
    <row r="41" spans="1:13" ht="12.75">
      <c r="A41" t="s">
        <v>27</v>
      </c>
      <c r="F41" s="5">
        <f>M61</f>
        <v>103.16</v>
      </c>
      <c r="J41" s="20">
        <v>1</v>
      </c>
      <c r="K41" s="20" t="s">
        <v>88</v>
      </c>
      <c r="L41" s="25" t="s">
        <v>99</v>
      </c>
      <c r="M41" s="25">
        <v>30.56</v>
      </c>
    </row>
    <row r="42" spans="1:13" ht="12.75">
      <c r="A42" t="s">
        <v>28</v>
      </c>
      <c r="F42" s="5"/>
      <c r="J42" s="20">
        <v>2</v>
      </c>
      <c r="K42" s="20" t="s">
        <v>100</v>
      </c>
      <c r="L42" s="25" t="s">
        <v>101</v>
      </c>
      <c r="M42" s="25">
        <v>32</v>
      </c>
    </row>
    <row r="43" spans="1:13" ht="12.75">
      <c r="A43" t="s">
        <v>29</v>
      </c>
      <c r="F43" s="5"/>
      <c r="J43" s="20">
        <v>3</v>
      </c>
      <c r="K43" s="20" t="s">
        <v>104</v>
      </c>
      <c r="L43" s="23" t="s">
        <v>101</v>
      </c>
      <c r="M43" s="23">
        <v>35</v>
      </c>
    </row>
    <row r="44" spans="2:13" ht="12.75">
      <c r="B44">
        <v>3141.3</v>
      </c>
      <c r="C44" t="s">
        <v>17</v>
      </c>
      <c r="D44" s="11">
        <v>0.27</v>
      </c>
      <c r="E44" t="s">
        <v>18</v>
      </c>
      <c r="F44" s="11">
        <f>B44*D44</f>
        <v>848.1510000000001</v>
      </c>
      <c r="J44" s="20">
        <v>4</v>
      </c>
      <c r="K44" s="20" t="s">
        <v>106</v>
      </c>
      <c r="L44" s="23" t="s">
        <v>107</v>
      </c>
      <c r="M44" s="23">
        <v>5.6</v>
      </c>
    </row>
    <row r="45" spans="1:13" ht="12.75">
      <c r="A45" s="4" t="s">
        <v>30</v>
      </c>
      <c r="B45" s="10"/>
      <c r="C45" s="10"/>
      <c r="F45" s="33">
        <f>SUM(F37:F44)</f>
        <v>5354.880939342084</v>
      </c>
      <c r="J45" s="20">
        <v>5</v>
      </c>
      <c r="K45" s="20"/>
      <c r="L45" s="23"/>
      <c r="M45" s="23"/>
    </row>
    <row r="46" spans="1:13" ht="12.75">
      <c r="A46" s="4" t="s">
        <v>31</v>
      </c>
      <c r="J46" s="20">
        <v>6</v>
      </c>
      <c r="K46" s="20"/>
      <c r="L46" s="23"/>
      <c r="M46" s="23"/>
    </row>
    <row r="47" spans="1:13" ht="12.75">
      <c r="A47" t="s">
        <v>32</v>
      </c>
      <c r="B47">
        <v>3141.3</v>
      </c>
      <c r="C47" t="s">
        <v>72</v>
      </c>
      <c r="D47" s="5">
        <v>0.13</v>
      </c>
      <c r="E47" t="s">
        <v>18</v>
      </c>
      <c r="F47" s="11">
        <f>B47*D47</f>
        <v>408.369</v>
      </c>
      <c r="J47" s="20">
        <v>7</v>
      </c>
      <c r="K47" s="20"/>
      <c r="L47" s="23"/>
      <c r="M47" s="23"/>
    </row>
    <row r="48" spans="1:13" ht="12.75">
      <c r="A48" t="s">
        <v>33</v>
      </c>
      <c r="F48" s="5"/>
      <c r="J48" s="20">
        <v>8</v>
      </c>
      <c r="K48" s="20"/>
      <c r="L48" s="23"/>
      <c r="M48" s="23"/>
    </row>
    <row r="49" spans="1:13" ht="12.75">
      <c r="A49" s="7" t="s">
        <v>79</v>
      </c>
      <c r="F49" s="5"/>
      <c r="J49" s="20">
        <v>9</v>
      </c>
      <c r="K49" s="20"/>
      <c r="L49" s="23"/>
      <c r="M49" s="23"/>
    </row>
    <row r="50" spans="2:13" ht="12.75">
      <c r="B50">
        <v>3141.3</v>
      </c>
      <c r="C50" t="s">
        <v>17</v>
      </c>
      <c r="D50" s="11">
        <v>0.54</v>
      </c>
      <c r="E50" t="s">
        <v>18</v>
      </c>
      <c r="F50" s="11">
        <f>B50*D50</f>
        <v>1696.3020000000001</v>
      </c>
      <c r="J50" s="20">
        <v>10</v>
      </c>
      <c r="K50" s="20"/>
      <c r="L50" s="23"/>
      <c r="M50" s="23"/>
    </row>
    <row r="51" spans="1:13" ht="12.75">
      <c r="A51" s="4" t="s">
        <v>34</v>
      </c>
      <c r="F51" s="33">
        <f>F47+F50</f>
        <v>2104.6710000000003</v>
      </c>
      <c r="J51" s="20">
        <v>11</v>
      </c>
      <c r="K51" s="20"/>
      <c r="L51" s="23"/>
      <c r="M51" s="23"/>
    </row>
    <row r="52" spans="1:13" ht="12.75">
      <c r="A52" s="4" t="s">
        <v>35</v>
      </c>
      <c r="J52" s="20">
        <v>12</v>
      </c>
      <c r="K52" s="20"/>
      <c r="L52" s="23"/>
      <c r="M52" s="23"/>
    </row>
    <row r="53" spans="1:13" ht="12.75">
      <c r="A53" s="7" t="s">
        <v>36</v>
      </c>
      <c r="B53" s="7"/>
      <c r="C53" s="7"/>
      <c r="D53" s="7"/>
      <c r="E53" s="7"/>
      <c r="F53" s="7"/>
      <c r="J53" s="20">
        <v>13</v>
      </c>
      <c r="K53" s="20"/>
      <c r="L53" s="23"/>
      <c r="M53" s="23"/>
    </row>
    <row r="54" spans="2:13" ht="12.75">
      <c r="B54">
        <v>3141.3</v>
      </c>
      <c r="C54" t="s">
        <v>17</v>
      </c>
      <c r="D54" s="11">
        <v>2.57</v>
      </c>
      <c r="E54" t="s">
        <v>18</v>
      </c>
      <c r="F54" s="5">
        <f>B54*D54</f>
        <v>8073.141</v>
      </c>
      <c r="J54" s="20">
        <v>14</v>
      </c>
      <c r="K54" s="20"/>
      <c r="L54" s="23"/>
      <c r="M54" s="23"/>
    </row>
    <row r="55" spans="1:13" ht="12.75">
      <c r="A55" s="4" t="s">
        <v>37</v>
      </c>
      <c r="F55" s="33">
        <f>SUM(F54)</f>
        <v>8073.141</v>
      </c>
      <c r="J55" s="20">
        <v>15</v>
      </c>
      <c r="K55" s="20"/>
      <c r="L55" s="23"/>
      <c r="M55" s="23"/>
    </row>
    <row r="56" spans="1:13" ht="12.75">
      <c r="A56" s="48" t="s">
        <v>92</v>
      </c>
      <c r="B56" s="49"/>
      <c r="C56" s="49"/>
      <c r="D56" s="50">
        <v>0</v>
      </c>
      <c r="E56" s="49"/>
      <c r="F56" s="51">
        <f>E7*D56</f>
        <v>0</v>
      </c>
      <c r="J56" s="20">
        <v>16</v>
      </c>
      <c r="K56" s="20"/>
      <c r="L56" s="23"/>
      <c r="M56" s="23"/>
    </row>
    <row r="57" spans="1:13" ht="12.75">
      <c r="A57" s="1" t="s">
        <v>38</v>
      </c>
      <c r="B57" s="1"/>
      <c r="F57" s="33">
        <f>F28+F35+F45+F51+F55+F56</f>
        <v>29040.106939342088</v>
      </c>
      <c r="J57" s="20">
        <v>17</v>
      </c>
      <c r="K57" s="20"/>
      <c r="L57" s="23"/>
      <c r="M57" s="23"/>
    </row>
    <row r="58" spans="1:13" ht="12.75">
      <c r="A58" s="1" t="s">
        <v>90</v>
      </c>
      <c r="B58" s="37"/>
      <c r="C58" s="37">
        <v>0.058</v>
      </c>
      <c r="D58" s="1"/>
      <c r="E58" s="1"/>
      <c r="F58" s="33">
        <f>F57*5.8%</f>
        <v>1684.326202481841</v>
      </c>
      <c r="J58" s="20">
        <v>18</v>
      </c>
      <c r="K58" s="20"/>
      <c r="L58" s="23"/>
      <c r="M58" s="23"/>
    </row>
    <row r="59" spans="1:13" ht="15">
      <c r="A59" s="12" t="s">
        <v>40</v>
      </c>
      <c r="B59" s="12"/>
      <c r="C59" s="12"/>
      <c r="D59" s="12"/>
      <c r="E59" s="12"/>
      <c r="F59" s="44">
        <f>F57+F58</f>
        <v>30724.433141823927</v>
      </c>
      <c r="J59" s="20">
        <v>19</v>
      </c>
      <c r="K59" s="20"/>
      <c r="L59" s="23"/>
      <c r="M59" s="23"/>
    </row>
    <row r="60" spans="2:13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95</v>
      </c>
      <c r="J60" s="20">
        <v>20</v>
      </c>
      <c r="K60" s="20"/>
      <c r="L60" s="23"/>
      <c r="M60" s="23"/>
    </row>
    <row r="61" spans="1:13" ht="12.75">
      <c r="A61" s="13"/>
      <c r="B61" s="40">
        <v>41671</v>
      </c>
      <c r="C61" s="41">
        <v>63257</v>
      </c>
      <c r="D61" s="45">
        <f>F20</f>
        <v>28054.98</v>
      </c>
      <c r="E61" s="45">
        <f>F59</f>
        <v>30724.433141823927</v>
      </c>
      <c r="F61" s="46">
        <f>C61+D61-E61</f>
        <v>60587.546858176065</v>
      </c>
      <c r="J61" s="20"/>
      <c r="K61" s="20"/>
      <c r="L61" s="34" t="s">
        <v>71</v>
      </c>
      <c r="M61" s="35">
        <f>SUM(M41:M60)</f>
        <v>103.16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2014-04-17T08:35:44Z</dcterms:modified>
  <cp:category/>
  <cp:version/>
  <cp:contentType/>
  <cp:contentStatus/>
</cp:coreProperties>
</file>