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<sst xmlns="http://schemas.openxmlformats.org/spreadsheetml/2006/main" count="130" uniqueCount="106">
  <si>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</si>
  <si>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</si>
  <si>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</si>
  <si>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</si>
  <si>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</si>
  <si>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</si>
  <si>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</si>
  <si>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</si>
  <si>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</si>
  <si>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</si>
  <si>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</si>
  <si>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</si>
  <si>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</si>
  <si>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</si>
  <si>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</si>
  <si>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</si>
  <si>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</si>
  <si>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</si>
  <si>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</si>
  <si>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</si>
  <si>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</si>
  <si>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</si>
  <si>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</si>
  <si>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</si>
  <si>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</si>
  <si>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</si>
  <si>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</si>
  <si>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</si>
  <si>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</si>
  <si>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</si>
  <si>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</si>
  <si>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</si>
  <si>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</si>
  <si>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</si>
  <si>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</si>
  <si>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</si>
  <si>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</si>
  <si>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</si>
  <si>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</si>
  <si>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</si>
  <si>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</si>
  <si>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</si>
  <si>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</si>
  <si>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</si>
  <si>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</si>
  <si>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</si>
  <si>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</si>
  <si>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</si>
  <si>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</si>
  <si>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</si>
  <si>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</si>
  <si>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</si>
  <si>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</si>
  <si>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</si>
  <si>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</si>
  <si>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</si>
  <si>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</si>
  <si>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</si>
  <si>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</si>
  <si>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</si>
  <si>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</si>
  <si>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</si>
  <si>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</si>
  <si>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</si>
  <si>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</si>
  <si>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</si>
  <si>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11 к1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</si>
  <si>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</si>
  <si>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</si>
  <si>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</si>
  <si>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</si>
  <si>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</si>
  <si>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</si>
  <si>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</si>
  <si>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</si>
  <si>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</si>
  <si>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</si>
  <si>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</si>
  <si>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</si>
  <si>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</si>
  <si>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</si>
  <si>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</si>
  <si>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</si>
  <si>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</si>
  <si>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</si>
  <si>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1) Вывоз и захоронение ТБО</t>
  </si>
  <si>
    <t>Горгаз (техобслуживание и ремонт)</t>
  </si>
  <si>
    <t>3.  Материалы</t>
  </si>
  <si>
    <t>Плановые накопления</t>
  </si>
  <si>
    <t>Кровли</t>
  </si>
  <si>
    <t>7. Налоги (транспортный, УСН)</t>
  </si>
  <si>
    <t>2014 г.</t>
  </si>
  <si>
    <r>
      <t>1.2 Аренда (Спарк, Медиа-Маркет,интер-телеком,ростелеком</t>
    </r>
    <r>
      <rPr>
        <sz val="8"/>
        <rFont val="Arial Cyr"/>
        <family val="0"/>
      </rPr>
      <t>)</t>
    </r>
  </si>
  <si>
    <t>2) Дератизация</t>
  </si>
  <si>
    <t xml:space="preserve">        Старший по дому ______________________________</t>
  </si>
  <si>
    <t>ост.на 01.09</t>
  </si>
  <si>
    <t>август</t>
  </si>
  <si>
    <t xml:space="preserve">                    за   август   2014 г.</t>
  </si>
  <si>
    <t>0,8 ставки</t>
  </si>
  <si>
    <t>Прочистка канализации п-д2</t>
  </si>
  <si>
    <t>Ремонт мягкой кровли в 2 слоя (80м2)</t>
  </si>
  <si>
    <t>Эластобит</t>
  </si>
  <si>
    <t>16 рул.</t>
  </si>
  <si>
    <t xml:space="preserve">Смена ламп (4шт) </t>
  </si>
  <si>
    <t>Лампа</t>
  </si>
  <si>
    <t>4шт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</si>
</sst>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6">
      <selection activeCell="K26" sqref="K2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67</v>
      </c>
    </row>
    <row r="2" spans="2:11" ht="12.75">
      <c r="B2" s="1" t="s">
        <v>64</v>
      </c>
      <c r="C2" s="1"/>
      <c r="D2" s="1" t="s">
        <v>66</v>
      </c>
      <c r="K2" t="s">
        <v>97</v>
      </c>
    </row>
    <row r="3" spans="2:13" ht="12.75">
      <c r="B3" s="1" t="s">
        <v>84</v>
      </c>
      <c r="C3" s="8" t="s">
        <v>96</v>
      </c>
      <c r="D3" s="8" t="s">
        <v>91</v>
      </c>
      <c r="J3" s="14" t="s">
        <v>33</v>
      </c>
      <c r="K3" s="29" t="s">
        <v>59</v>
      </c>
      <c r="L3" s="22" t="s">
        <v>36</v>
      </c>
      <c r="M3" s="22" t="s">
        <v>39</v>
      </c>
    </row>
    <row r="4" spans="10:13" ht="12.75">
      <c r="J4" s="15" t="s">
        <v>34</v>
      </c>
      <c r="K4" s="21" t="s">
        <v>35</v>
      </c>
      <c r="L4" s="21" t="s">
        <v>37</v>
      </c>
      <c r="M4" s="21" t="s">
        <v>40</v>
      </c>
    </row>
    <row r="5" spans="2:13" ht="12.75">
      <c r="B5" t="s">
        <v>1</v>
      </c>
      <c r="J5" s="15"/>
      <c r="K5" s="15"/>
      <c r="L5" s="21" t="s">
        <v>38</v>
      </c>
      <c r="M5" s="21"/>
    </row>
    <row r="6" spans="10:13" ht="12.75">
      <c r="J6" s="20">
        <v>1</v>
      </c>
      <c r="K6" s="20" t="s">
        <v>89</v>
      </c>
      <c r="L6" s="25">
        <v>4</v>
      </c>
      <c r="M6" s="48">
        <f>L6*114.3*1.202</f>
        <v>549.5544</v>
      </c>
    </row>
    <row r="7" spans="1:13" ht="12.75">
      <c r="A7" t="s">
        <v>2</v>
      </c>
      <c r="E7">
        <v>5945.5</v>
      </c>
      <c r="F7" t="s">
        <v>65</v>
      </c>
      <c r="J7" s="14">
        <v>2</v>
      </c>
      <c r="K7" s="14" t="s">
        <v>41</v>
      </c>
      <c r="L7" s="14"/>
      <c r="M7" s="48">
        <f aca="true" t="shared" si="0" ref="M7:M18">L7*114.3*1.202</f>
        <v>0</v>
      </c>
    </row>
    <row r="8" spans="1:13" ht="12.75">
      <c r="A8" t="s">
        <v>3</v>
      </c>
      <c r="E8">
        <v>1013.2</v>
      </c>
      <c r="F8" t="s">
        <v>65</v>
      </c>
      <c r="J8" s="15"/>
      <c r="K8" s="15" t="s">
        <v>42</v>
      </c>
      <c r="L8" s="21">
        <v>6</v>
      </c>
      <c r="M8" s="48">
        <f t="shared" si="0"/>
        <v>824.3315999999999</v>
      </c>
    </row>
    <row r="9" spans="1:13" ht="12.75">
      <c r="A9" t="s">
        <v>4</v>
      </c>
      <c r="J9" s="16"/>
      <c r="K9" s="16" t="s">
        <v>43</v>
      </c>
      <c r="L9" s="23">
        <v>0</v>
      </c>
      <c r="M9" s="48">
        <f t="shared" si="0"/>
        <v>0</v>
      </c>
    </row>
    <row r="10" spans="1:13" ht="12.75">
      <c r="A10" t="s">
        <v>5</v>
      </c>
      <c r="E10">
        <v>1175.5</v>
      </c>
      <c r="F10" t="s">
        <v>65</v>
      </c>
      <c r="J10" s="15">
        <v>3</v>
      </c>
      <c r="K10" s="24" t="s">
        <v>44</v>
      </c>
      <c r="L10" s="21"/>
      <c r="M10" s="48">
        <f t="shared" si="0"/>
        <v>0</v>
      </c>
    </row>
    <row r="11" spans="1:13" ht="12.75">
      <c r="A11" t="s">
        <v>6</v>
      </c>
      <c r="E11">
        <v>5238.5</v>
      </c>
      <c r="F11" t="s">
        <v>65</v>
      </c>
      <c r="J11" s="16"/>
      <c r="K11" s="18" t="s">
        <v>47</v>
      </c>
      <c r="L11" s="23">
        <v>0</v>
      </c>
      <c r="M11" s="48">
        <f t="shared" si="0"/>
        <v>0</v>
      </c>
    </row>
    <row r="12" spans="1:13" ht="12.75">
      <c r="A12" t="s">
        <v>7</v>
      </c>
      <c r="E12">
        <v>927</v>
      </c>
      <c r="F12" t="s">
        <v>65</v>
      </c>
      <c r="J12" s="14">
        <v>4</v>
      </c>
      <c r="K12" s="17" t="s">
        <v>45</v>
      </c>
      <c r="L12" s="22"/>
      <c r="M12" s="48">
        <f t="shared" si="0"/>
        <v>0</v>
      </c>
    </row>
    <row r="13" spans="10:13" ht="12.75">
      <c r="J13" s="16"/>
      <c r="K13" s="18" t="s">
        <v>46</v>
      </c>
      <c r="L13" s="23">
        <v>9</v>
      </c>
      <c r="M13" s="48">
        <f t="shared" si="0"/>
        <v>1236.4974</v>
      </c>
    </row>
    <row r="14" spans="2:13" ht="12.75">
      <c r="B14" s="1" t="s">
        <v>8</v>
      </c>
      <c r="C14" s="1"/>
      <c r="J14" s="20">
        <v>5</v>
      </c>
      <c r="K14" s="19" t="s">
        <v>48</v>
      </c>
      <c r="L14" s="25">
        <v>0</v>
      </c>
      <c r="M14" s="48">
        <f t="shared" si="0"/>
        <v>0</v>
      </c>
    </row>
    <row r="15" spans="10:13" ht="12.75">
      <c r="J15" s="14">
        <v>6</v>
      </c>
      <c r="K15" s="17" t="s">
        <v>49</v>
      </c>
      <c r="L15" s="22"/>
      <c r="M15" s="48">
        <f t="shared" si="0"/>
        <v>0</v>
      </c>
    </row>
    <row r="16" spans="1:13" ht="12.75">
      <c r="A16" s="2" t="s">
        <v>9</v>
      </c>
      <c r="F16" s="11">
        <v>85418.76</v>
      </c>
      <c r="J16" s="15" t="s">
        <v>50</v>
      </c>
      <c r="K16" s="26" t="s">
        <v>51</v>
      </c>
      <c r="L16" s="21">
        <v>0</v>
      </c>
      <c r="M16" s="48">
        <f t="shared" si="0"/>
        <v>0</v>
      </c>
    </row>
    <row r="17" spans="1:13" ht="12.75">
      <c r="A17" t="s">
        <v>10</v>
      </c>
      <c r="F17" s="5">
        <v>87539.97</v>
      </c>
      <c r="J17" s="15" t="s">
        <v>52</v>
      </c>
      <c r="K17" s="26" t="s">
        <v>53</v>
      </c>
      <c r="L17" s="21">
        <v>6</v>
      </c>
      <c r="M17" s="48">
        <f t="shared" si="0"/>
        <v>824.3315999999999</v>
      </c>
    </row>
    <row r="18" spans="2:13" ht="12.75">
      <c r="B18" t="s">
        <v>11</v>
      </c>
      <c r="F18" s="9">
        <f>F17/F16</f>
        <v>1.0248330694568735</v>
      </c>
      <c r="J18" s="16" t="s">
        <v>54</v>
      </c>
      <c r="K18" s="18" t="s">
        <v>55</v>
      </c>
      <c r="L18" s="23">
        <v>4.84</v>
      </c>
      <c r="M18" s="48">
        <f t="shared" si="0"/>
        <v>664.960824</v>
      </c>
    </row>
    <row r="19" spans="1:13" ht="12.75">
      <c r="A19" s="7" t="s">
        <v>92</v>
      </c>
      <c r="B19" s="7"/>
      <c r="C19" s="7"/>
      <c r="D19" s="7"/>
      <c r="E19" s="7"/>
      <c r="F19" s="5">
        <v>1433.96</v>
      </c>
      <c r="J19" s="20"/>
      <c r="K19" s="27" t="s">
        <v>56</v>
      </c>
      <c r="L19" s="28">
        <f>SUM(L6:L18)</f>
        <v>29.84</v>
      </c>
      <c r="M19" s="34">
        <f>SUM(M6:M18)</f>
        <v>4099.675824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88973.93000000001</v>
      </c>
      <c r="K20" s="1" t="s">
        <v>57</v>
      </c>
    </row>
    <row r="21" spans="10:13" ht="12.75">
      <c r="J21" s="22" t="s">
        <v>33</v>
      </c>
      <c r="K21" s="14"/>
      <c r="L21" s="22" t="s">
        <v>36</v>
      </c>
      <c r="M21" s="22" t="s">
        <v>39</v>
      </c>
    </row>
    <row r="22" spans="2:13" ht="12.75">
      <c r="B22" s="1" t="s">
        <v>13</v>
      </c>
      <c r="C22" s="1"/>
      <c r="J22" s="23" t="s">
        <v>34</v>
      </c>
      <c r="K22" s="23" t="s">
        <v>35</v>
      </c>
      <c r="L22" s="23" t="s">
        <v>58</v>
      </c>
      <c r="M22" s="23" t="s">
        <v>40</v>
      </c>
    </row>
    <row r="23" spans="10:13" ht="12.75">
      <c r="J23" s="20">
        <v>1</v>
      </c>
      <c r="K23" s="20" t="s">
        <v>99</v>
      </c>
      <c r="L23" s="25">
        <v>4.83</v>
      </c>
      <c r="M23" s="33">
        <f>L23*114.3*1.202*1.15</f>
        <v>763.1249786999998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100</v>
      </c>
      <c r="L24" s="25">
        <v>123.9</v>
      </c>
      <c r="M24" s="33">
        <f aca="true" t="shared" si="1" ref="M24:M33">L24*114.3*1.202*1.15</f>
        <v>19575.814671</v>
      </c>
    </row>
    <row r="25" spans="1:13" ht="12.75">
      <c r="A25" t="s">
        <v>15</v>
      </c>
      <c r="D25" t="s">
        <v>98</v>
      </c>
      <c r="F25" s="11">
        <v>4625.3</v>
      </c>
      <c r="J25" s="20">
        <v>3</v>
      </c>
      <c r="K25" s="20" t="s">
        <v>103</v>
      </c>
      <c r="L25" s="25">
        <v>0.28</v>
      </c>
      <c r="M25" s="33">
        <f t="shared" si="1"/>
        <v>44.2391292</v>
      </c>
    </row>
    <row r="26" spans="1:13" ht="12.75">
      <c r="A26" s="6" t="s">
        <v>18</v>
      </c>
      <c r="D26" t="s">
        <v>83</v>
      </c>
      <c r="F26" s="5">
        <v>1913.58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87</v>
      </c>
      <c r="F27" s="5">
        <v>0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31</v>
      </c>
      <c r="F28" s="32">
        <f>F25+F26+F27</f>
        <v>6538.88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85</v>
      </c>
      <c r="D30" s="5">
        <v>1.08</v>
      </c>
      <c r="E30" t="s">
        <v>17</v>
      </c>
      <c r="F30" s="11">
        <f>E7*D30</f>
        <v>6421.14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93</v>
      </c>
      <c r="B31">
        <v>1013.2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9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6421.14</v>
      </c>
      <c r="J32" s="20">
        <v>10</v>
      </c>
      <c r="K32" s="20"/>
      <c r="L32" s="25"/>
      <c r="M32" s="33">
        <f t="shared" si="1"/>
        <v>0</v>
      </c>
    </row>
    <row r="33" spans="1:13" ht="12.75">
      <c r="A33" s="4" t="s">
        <v>68</v>
      </c>
      <c r="B33" s="10"/>
      <c r="C33" s="10"/>
      <c r="F33" s="8"/>
      <c r="J33" s="20">
        <v>11</v>
      </c>
      <c r="K33" s="20"/>
      <c r="L33" s="25"/>
      <c r="M33" s="33">
        <f t="shared" si="1"/>
        <v>0</v>
      </c>
    </row>
    <row r="34" spans="1:13" ht="12.75">
      <c r="A34" s="10" t="s">
        <v>69</v>
      </c>
      <c r="B34" s="10">
        <v>3</v>
      </c>
      <c r="C34" s="10"/>
      <c r="D34" s="5">
        <v>5483</v>
      </c>
      <c r="F34" s="36">
        <f>B34*D34</f>
        <v>16449</v>
      </c>
      <c r="J34" s="20"/>
      <c r="K34" s="30" t="s">
        <v>56</v>
      </c>
      <c r="L34" s="28">
        <f>SUM(L23:L33)</f>
        <v>129.01000000000002</v>
      </c>
      <c r="M34" s="34">
        <f>SUM(M23:M33)</f>
        <v>20383.1787789</v>
      </c>
    </row>
    <row r="35" spans="1:11" ht="12.75">
      <c r="A35" s="4" t="s">
        <v>76</v>
      </c>
      <c r="F35" s="8">
        <f>SUM(F34)</f>
        <v>16449</v>
      </c>
      <c r="K35" s="1" t="s">
        <v>60</v>
      </c>
    </row>
    <row r="36" spans="1:13" ht="12.75">
      <c r="A36" s="4" t="s">
        <v>70</v>
      </c>
      <c r="B36" s="4"/>
      <c r="J36" s="22" t="s">
        <v>33</v>
      </c>
      <c r="K36" s="22"/>
      <c r="L36" s="22" t="s">
        <v>61</v>
      </c>
      <c r="M36" s="22" t="s">
        <v>39</v>
      </c>
    </row>
    <row r="37" spans="1:13" ht="12.75">
      <c r="A37" t="s">
        <v>21</v>
      </c>
      <c r="C37">
        <v>166649</v>
      </c>
      <c r="D37">
        <v>219171.6</v>
      </c>
      <c r="E37">
        <v>5945.5</v>
      </c>
      <c r="F37" s="35">
        <f>C37/D37*E37</f>
        <v>4520.711759644041</v>
      </c>
      <c r="J37" s="23" t="s">
        <v>34</v>
      </c>
      <c r="K37" s="23" t="s">
        <v>35</v>
      </c>
      <c r="L37" s="23"/>
      <c r="M37" s="23" t="s">
        <v>62</v>
      </c>
    </row>
    <row r="38" spans="1:13" ht="12.75">
      <c r="A38" t="s">
        <v>22</v>
      </c>
      <c r="C38">
        <v>151138</v>
      </c>
      <c r="D38">
        <v>219171.6</v>
      </c>
      <c r="E38">
        <v>5945.5</v>
      </c>
      <c r="F38" s="35">
        <f>C38/D38*E38</f>
        <v>4099.94259748982</v>
      </c>
      <c r="J38" s="20">
        <v>1</v>
      </c>
      <c r="K38" s="20" t="s">
        <v>101</v>
      </c>
      <c r="L38" s="25" t="s">
        <v>102</v>
      </c>
      <c r="M38" s="25">
        <v>11936</v>
      </c>
    </row>
    <row r="39" spans="1:13" ht="12.75">
      <c r="A39" t="s">
        <v>23</v>
      </c>
      <c r="F39" s="11">
        <f>M34</f>
        <v>20383.1787789</v>
      </c>
      <c r="J39" s="20">
        <v>2</v>
      </c>
      <c r="K39" s="20" t="s">
        <v>104</v>
      </c>
      <c r="L39" s="25" t="s">
        <v>105</v>
      </c>
      <c r="M39" s="25">
        <v>30.56</v>
      </c>
    </row>
    <row r="40" spans="1:13" ht="12.75">
      <c r="A40" t="s">
        <v>81</v>
      </c>
      <c r="F40" s="5">
        <v>0</v>
      </c>
      <c r="J40" s="20">
        <v>3</v>
      </c>
      <c r="K40" s="20"/>
      <c r="L40" s="25"/>
      <c r="M40" s="25"/>
    </row>
    <row r="41" spans="1:13" ht="12.75">
      <c r="A41" t="s">
        <v>24</v>
      </c>
      <c r="F41" s="11">
        <f>M62</f>
        <v>11966.56</v>
      </c>
      <c r="J41" s="20">
        <v>4</v>
      </c>
      <c r="K41" s="20"/>
      <c r="L41" s="25"/>
      <c r="M41" s="25"/>
    </row>
    <row r="42" spans="1:13" ht="12.75">
      <c r="A42" t="s">
        <v>25</v>
      </c>
      <c r="F42" s="5"/>
      <c r="J42" s="20">
        <v>5</v>
      </c>
      <c r="K42" s="20"/>
      <c r="L42" s="25"/>
      <c r="M42" s="25"/>
    </row>
    <row r="43" spans="1:13" ht="12.75">
      <c r="A43" t="s">
        <v>26</v>
      </c>
      <c r="F43" s="5"/>
      <c r="J43" s="20">
        <v>6</v>
      </c>
      <c r="K43" s="20"/>
      <c r="L43" s="25"/>
      <c r="M43" s="25"/>
    </row>
    <row r="44" spans="2:13" ht="12.75">
      <c r="B44">
        <v>5945.5</v>
      </c>
      <c r="C44" t="s">
        <v>16</v>
      </c>
      <c r="D44" s="11">
        <v>0.34</v>
      </c>
      <c r="E44" t="s">
        <v>17</v>
      </c>
      <c r="F44" s="11">
        <f>B44*D44</f>
        <v>2021.4700000000003</v>
      </c>
      <c r="J44" s="20">
        <v>7</v>
      </c>
      <c r="K44" s="20"/>
      <c r="L44" s="25"/>
      <c r="M44" s="25"/>
    </row>
    <row r="45" spans="1:13" ht="12.75">
      <c r="A45" s="46" t="s">
        <v>86</v>
      </c>
      <c r="B45" s="46"/>
      <c r="C45" s="46"/>
      <c r="D45" s="46"/>
      <c r="E45" s="46"/>
      <c r="F45" s="47">
        <v>0</v>
      </c>
      <c r="J45" s="20">
        <v>8</v>
      </c>
      <c r="K45" s="20"/>
      <c r="L45" s="25"/>
      <c r="M45" s="25"/>
    </row>
    <row r="46" spans="1:13" ht="12.75">
      <c r="A46" s="4" t="s">
        <v>73</v>
      </c>
      <c r="B46" s="10"/>
      <c r="C46" s="10"/>
      <c r="F46" s="32">
        <f>SUM(F37:F44)</f>
        <v>42991.86313603386</v>
      </c>
      <c r="J46" s="20">
        <v>9</v>
      </c>
      <c r="K46" s="20"/>
      <c r="L46" s="25"/>
      <c r="M46" s="25"/>
    </row>
    <row r="47" spans="1:13" ht="12.75">
      <c r="A47" s="4" t="s">
        <v>71</v>
      </c>
      <c r="F47" s="5"/>
      <c r="J47" s="20">
        <v>10</v>
      </c>
      <c r="K47" s="20"/>
      <c r="L47" s="25"/>
      <c r="M47" s="25"/>
    </row>
    <row r="48" spans="1:13" ht="12.75">
      <c r="A48" t="s">
        <v>27</v>
      </c>
      <c r="B48">
        <v>5945.5</v>
      </c>
      <c r="C48" t="s">
        <v>65</v>
      </c>
      <c r="D48" s="5">
        <v>0.15</v>
      </c>
      <c r="E48" t="s">
        <v>17</v>
      </c>
      <c r="F48" s="11">
        <f>B48*D48</f>
        <v>891.8249999999999</v>
      </c>
      <c r="J48" s="20">
        <v>11</v>
      </c>
      <c r="K48" s="20"/>
      <c r="L48" s="25"/>
      <c r="M48" s="25"/>
    </row>
    <row r="49" spans="1:13" ht="12.75">
      <c r="A49" t="s">
        <v>28</v>
      </c>
      <c r="F49" s="5"/>
      <c r="J49" s="20">
        <v>12</v>
      </c>
      <c r="K49" s="20"/>
      <c r="L49" s="25"/>
      <c r="M49" s="25"/>
    </row>
    <row r="50" spans="1:13" ht="12.75">
      <c r="A50" s="7" t="s">
        <v>82</v>
      </c>
      <c r="F50" s="5"/>
      <c r="J50" s="20">
        <v>13</v>
      </c>
      <c r="K50" s="20"/>
      <c r="L50" s="25"/>
      <c r="M50" s="25"/>
    </row>
    <row r="51" spans="2:13" ht="12.75">
      <c r="B51">
        <v>5945.5</v>
      </c>
      <c r="C51" t="s">
        <v>16</v>
      </c>
      <c r="D51" s="11">
        <v>0.7</v>
      </c>
      <c r="E51" t="s">
        <v>17</v>
      </c>
      <c r="F51" s="11">
        <f>B51*D51</f>
        <v>4161.849999999999</v>
      </c>
      <c r="J51" s="20">
        <v>14</v>
      </c>
      <c r="K51" s="20"/>
      <c r="L51" s="25"/>
      <c r="M51" s="25"/>
    </row>
    <row r="52" spans="1:13" ht="12.75">
      <c r="A52" s="4" t="s">
        <v>72</v>
      </c>
      <c r="F52" s="32">
        <f>F48+F51</f>
        <v>5053.674999999999</v>
      </c>
      <c r="J52" s="20">
        <v>15</v>
      </c>
      <c r="K52" s="20"/>
      <c r="L52" s="25"/>
      <c r="M52" s="25"/>
    </row>
    <row r="53" spans="1:13" ht="12.75">
      <c r="A53" s="4" t="s">
        <v>74</v>
      </c>
      <c r="J53" s="20">
        <v>16</v>
      </c>
      <c r="K53" s="20"/>
      <c r="L53" s="25"/>
      <c r="M53" s="25"/>
    </row>
    <row r="54" spans="1:13" ht="12.75">
      <c r="A54" s="7" t="s">
        <v>29</v>
      </c>
      <c r="B54" s="7"/>
      <c r="C54" s="7"/>
      <c r="D54" s="7"/>
      <c r="E54" s="7"/>
      <c r="F54" s="7"/>
      <c r="J54" s="20">
        <v>17</v>
      </c>
      <c r="K54" s="20"/>
      <c r="L54" s="25"/>
      <c r="M54" s="25"/>
    </row>
    <row r="55" spans="2:13" ht="12.75">
      <c r="B55">
        <v>5945.5</v>
      </c>
      <c r="C55" t="s">
        <v>16</v>
      </c>
      <c r="D55" s="11">
        <v>1.88</v>
      </c>
      <c r="E55" t="s">
        <v>17</v>
      </c>
      <c r="F55" s="11">
        <f>B55*D55</f>
        <v>11177.539999999999</v>
      </c>
      <c r="G55" s="7"/>
      <c r="H55" s="7"/>
      <c r="J55" s="20">
        <v>18</v>
      </c>
      <c r="K55" s="20"/>
      <c r="L55" s="25"/>
      <c r="M55" s="25"/>
    </row>
    <row r="56" spans="1:13" ht="12.75">
      <c r="A56" s="4" t="s">
        <v>75</v>
      </c>
      <c r="F56" s="8">
        <f>SUM(F55)</f>
        <v>11177.539999999999</v>
      </c>
      <c r="J56" s="20">
        <v>19</v>
      </c>
      <c r="K56" s="20"/>
      <c r="L56" s="25"/>
      <c r="M56" s="25"/>
    </row>
    <row r="57" spans="1:13" ht="12.75">
      <c r="A57" s="49" t="s">
        <v>90</v>
      </c>
      <c r="B57" s="46"/>
      <c r="C57" s="46"/>
      <c r="D57" s="47">
        <v>0</v>
      </c>
      <c r="E57" s="46"/>
      <c r="F57" s="50">
        <f>D57*E7</f>
        <v>0</v>
      </c>
      <c r="J57" s="20">
        <v>20</v>
      </c>
      <c r="K57" s="20"/>
      <c r="L57" s="25"/>
      <c r="M57" s="25"/>
    </row>
    <row r="58" spans="1:13" ht="12.75">
      <c r="A58" s="1" t="s">
        <v>30</v>
      </c>
      <c r="B58" s="1"/>
      <c r="F58" s="32">
        <f>F28+F32+F35+F46+F52+F56+F57</f>
        <v>88632.09813603386</v>
      </c>
      <c r="J58" s="20">
        <v>21</v>
      </c>
      <c r="K58" s="20"/>
      <c r="L58" s="25"/>
      <c r="M58" s="25"/>
    </row>
    <row r="59" spans="1:13" ht="12.75">
      <c r="A59" s="1" t="s">
        <v>88</v>
      </c>
      <c r="B59" s="37"/>
      <c r="C59" s="37">
        <v>0.058</v>
      </c>
      <c r="D59" s="1"/>
      <c r="E59" s="1"/>
      <c r="F59" s="32">
        <f>F58*5.8%</f>
        <v>5140.661691889964</v>
      </c>
      <c r="J59" s="20">
        <v>22</v>
      </c>
      <c r="K59" s="20"/>
      <c r="L59" s="25"/>
      <c r="M59" s="25"/>
    </row>
    <row r="60" spans="1:13" ht="15">
      <c r="A60" s="12" t="s">
        <v>32</v>
      </c>
      <c r="B60" s="12"/>
      <c r="C60" s="12"/>
      <c r="D60" s="12"/>
      <c r="E60" s="12"/>
      <c r="F60" s="43">
        <f>F58+F59</f>
        <v>93772.75982792383</v>
      </c>
      <c r="J60" s="20">
        <v>23</v>
      </c>
      <c r="K60" s="20"/>
      <c r="L60" s="25"/>
      <c r="M60" s="25"/>
    </row>
    <row r="61" spans="2:13" ht="12.75">
      <c r="B61" s="38" t="s">
        <v>77</v>
      </c>
      <c r="C61" s="39" t="s">
        <v>78</v>
      </c>
      <c r="D61" s="22" t="s">
        <v>79</v>
      </c>
      <c r="E61" s="22" t="s">
        <v>80</v>
      </c>
      <c r="F61" s="42" t="s">
        <v>95</v>
      </c>
      <c r="J61" s="20">
        <v>24</v>
      </c>
      <c r="K61" s="20"/>
      <c r="L61" s="25"/>
      <c r="M61" s="25"/>
    </row>
    <row r="62" spans="1:13" ht="12.75">
      <c r="A62" s="13"/>
      <c r="B62" s="40">
        <v>41852</v>
      </c>
      <c r="C62" s="41">
        <v>-108479</v>
      </c>
      <c r="D62" s="44">
        <f>F20</f>
        <v>88973.93000000001</v>
      </c>
      <c r="E62" s="44">
        <f>F60</f>
        <v>93772.75982792383</v>
      </c>
      <c r="F62" s="45">
        <f>C62+D62-E62</f>
        <v>-113277.82982792382</v>
      </c>
      <c r="J62" s="20"/>
      <c r="K62" s="20"/>
      <c r="L62" s="31" t="s">
        <v>63</v>
      </c>
      <c r="M62" s="34">
        <f>SUM(M38:M61)</f>
        <v>11966.56</v>
      </c>
    </row>
    <row r="65" ht="12.75">
      <c r="A65" t="s">
        <v>94</v>
      </c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2014-01-20T11:21:30Z</cp:lastPrinted>
  <dcterms:created xsi:type="dcterms:W3CDTF">2008-08-18T07:30:19Z</dcterms:created>
  <dcterms:modified xsi:type="dcterms:W3CDTF">2014-10-30T09:12:22Z</dcterms:modified>
  <cp:category/>
  <cp:version/>
  <cp:contentType/>
  <cp:contentStatus/>
</cp:coreProperties>
</file>