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<sst xmlns="http://schemas.openxmlformats.org/spreadsheetml/2006/main" count="127" uniqueCount="104">
  <si>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</si>
  <si>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</si>
  <si>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</si>
  <si>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</si>
  <si>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</si>
  <si>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</si>
  <si>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</si>
  <si>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</si>
  <si>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</si>
  <si>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</si>
  <si>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</si>
  <si>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</si>
  <si>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</si>
  <si>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</si>
  <si>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</si>
  <si>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</si>
  <si>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</si>
  <si>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</si>
  <si>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</si>
  <si>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</si>
  <si>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</si>
  <si>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</si>
  <si>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</si>
  <si>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</si>
  <si>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</si>
  <si>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</si>
  <si>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</si>
  <si>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</si>
  <si>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</si>
  <si>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</si>
  <si>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</si>
  <si>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</si>
  <si>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</si>
  <si>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</si>
  <si>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</si>
  <si>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</si>
  <si>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</si>
  <si>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</si>
  <si>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</si>
  <si>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</si>
  <si>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</si>
  <si>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</si>
  <si>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</si>
  <si>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</si>
  <si>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</si>
  <si>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</si>
  <si>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</si>
  <si>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</si>
  <si>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</si>
  <si>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</si>
  <si>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</si>
  <si>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</si>
  <si>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</si>
  <si>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</si>
  <si>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</si>
  <si>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</si>
  <si>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</si>
  <si>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</si>
  <si>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</si>
  <si>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</si>
  <si>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</si>
  <si>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</si>
  <si>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</si>
  <si>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</si>
  <si>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</si>
  <si>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</si>
  <si>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</si>
  <si>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</si>
  <si>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</si>
  <si>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</si>
  <si>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</si>
  <si>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</si>
  <si>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</si>
  <si>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</si>
  <si>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</si>
  <si>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</si>
  <si>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</si>
  <si>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</si>
  <si>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</si>
  <si>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</si>
  <si>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</si>
  <si>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</si>
  <si>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</si>
  <si>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</si>
  <si>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</si>
  <si>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</si>
  <si>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</si>
  <si>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</si>
  <si>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</si>
  <si>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</si>
  <si>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</si>
  <si>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</si>
  <si>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Лампа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</si>
  <si>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</si>
  <si>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</si>
  <si>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</si>
  <si>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</si>
  <si>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</si>
  <si>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</si>
  <si>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8шт</t>
  </si>
  <si>
    <t>ост.на 01.03</t>
  </si>
  <si>
    <t>февраль</t>
  </si>
  <si>
    <t xml:space="preserve">                    за  февраль  2014 г.</t>
  </si>
  <si>
    <t>Смена ламп (8шт) п-д1,2,4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</si>
</sst>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F62" sqref="F6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102</v>
      </c>
    </row>
    <row r="3" spans="2:13" ht="12.75">
      <c r="B3" s="1" t="s">
        <v>84</v>
      </c>
      <c r="C3" s="8" t="s">
        <v>101</v>
      </c>
      <c r="D3" s="8" t="s">
        <v>97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95</v>
      </c>
      <c r="L6" s="25">
        <v>2</v>
      </c>
      <c r="M6" s="46">
        <f>L6*114.3*1.202</f>
        <v>274.7772</v>
      </c>
    </row>
    <row r="7" spans="1:13" ht="12.75">
      <c r="A7" t="s">
        <v>2</v>
      </c>
      <c r="E7">
        <v>2844.4</v>
      </c>
      <c r="F7" t="s">
        <v>70</v>
      </c>
      <c r="J7" s="14">
        <v>2</v>
      </c>
      <c r="K7" s="14" t="s">
        <v>46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47</v>
      </c>
      <c r="L8" s="21">
        <v>2</v>
      </c>
      <c r="M8" s="46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479</v>
      </c>
      <c r="F10" t="s">
        <v>70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70</v>
      </c>
      <c r="J11" s="16"/>
      <c r="K11" s="18" t="s">
        <v>52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248</v>
      </c>
      <c r="F12" t="s">
        <v>70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51</v>
      </c>
      <c r="L13" s="23">
        <v>3</v>
      </c>
      <c r="M13" s="46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54</v>
      </c>
      <c r="L15" s="22"/>
      <c r="M15" s="46">
        <f t="shared" si="0"/>
        <v>0</v>
      </c>
    </row>
    <row r="16" spans="1:13" ht="12.75">
      <c r="A16" s="2" t="s">
        <v>9</v>
      </c>
      <c r="F16" s="11">
        <v>33155.71</v>
      </c>
      <c r="J16" s="15" t="s">
        <v>55</v>
      </c>
      <c r="K16" s="26" t="s">
        <v>56</v>
      </c>
      <c r="L16" s="21">
        <v>0</v>
      </c>
      <c r="M16" s="46">
        <f t="shared" si="0"/>
        <v>0</v>
      </c>
    </row>
    <row r="17" spans="1:13" ht="12.75">
      <c r="A17" t="s">
        <v>10</v>
      </c>
      <c r="F17" s="11">
        <v>28789.72</v>
      </c>
      <c r="J17" s="15" t="s">
        <v>57</v>
      </c>
      <c r="K17" s="26" t="s">
        <v>58</v>
      </c>
      <c r="L17" s="21">
        <v>3</v>
      </c>
      <c r="M17" s="46">
        <f t="shared" si="0"/>
        <v>412.16579999999993</v>
      </c>
    </row>
    <row r="18" spans="2:13" ht="12.75">
      <c r="B18" t="s">
        <v>11</v>
      </c>
      <c r="F18" s="9">
        <f>F17/F16</f>
        <v>0.86831860937377</v>
      </c>
      <c r="J18" s="16" t="s">
        <v>59</v>
      </c>
      <c r="K18" s="18" t="s">
        <v>60</v>
      </c>
      <c r="L18" s="23">
        <v>3.78</v>
      </c>
      <c r="M18" s="46">
        <f t="shared" si="0"/>
        <v>519.328908</v>
      </c>
    </row>
    <row r="19" spans="1:13" ht="12.75">
      <c r="A19" t="s">
        <v>98</v>
      </c>
      <c r="F19" s="5">
        <v>1008.46</v>
      </c>
      <c r="J19" s="20"/>
      <c r="K19" s="27" t="s">
        <v>61</v>
      </c>
      <c r="L19" s="28">
        <f>SUM(L6:L18)</f>
        <v>13.78</v>
      </c>
      <c r="M19" s="34">
        <f>SUM(M6:M18)</f>
        <v>1893.214908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29798.18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103</v>
      </c>
      <c r="L23" s="25">
        <v>0.56</v>
      </c>
      <c r="M23" s="33">
        <f>L23*114.3*1.202*1.15</f>
        <v>88.4782584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1">L24*114.3*1.202*1.15</f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3071.952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749</v>
      </c>
      <c r="C32" t="s">
        <v>20</v>
      </c>
      <c r="D32" s="5">
        <v>3.31</v>
      </c>
      <c r="E32" t="s">
        <v>17</v>
      </c>
      <c r="F32" s="5">
        <v>2479.19</v>
      </c>
      <c r="J32" s="20"/>
      <c r="K32" s="30" t="s">
        <v>61</v>
      </c>
      <c r="L32" s="28">
        <f>SUM(L23:L23)</f>
        <v>0.56</v>
      </c>
      <c r="M32" s="34">
        <f>SUM(M23:M31)</f>
        <v>88.4782584</v>
      </c>
    </row>
    <row r="33" spans="1:11" ht="12.75">
      <c r="A33" t="s">
        <v>87</v>
      </c>
      <c r="B33">
        <v>0</v>
      </c>
      <c r="C33" t="s">
        <v>16</v>
      </c>
      <c r="D33" s="5"/>
      <c r="E33" t="s">
        <v>17</v>
      </c>
      <c r="F33" s="5">
        <f>B33*D33</f>
        <v>0</v>
      </c>
      <c r="K33" s="1" t="s">
        <v>65</v>
      </c>
    </row>
    <row r="34" spans="1:13" ht="12.75">
      <c r="A34" t="s">
        <v>88</v>
      </c>
      <c r="B34">
        <v>41</v>
      </c>
      <c r="C34" t="s">
        <v>89</v>
      </c>
      <c r="D34" s="5">
        <v>0</v>
      </c>
      <c r="E34" t="s">
        <v>17</v>
      </c>
      <c r="F34" s="11">
        <f>B34*D34</f>
        <v>0</v>
      </c>
      <c r="J34" s="22" t="s">
        <v>38</v>
      </c>
      <c r="K34" s="22"/>
      <c r="L34" s="22" t="s">
        <v>66</v>
      </c>
      <c r="M34" s="22" t="s">
        <v>44</v>
      </c>
    </row>
    <row r="35" spans="1:13" ht="12.75">
      <c r="A35" s="4" t="s">
        <v>21</v>
      </c>
      <c r="B35" s="4"/>
      <c r="C35" s="10"/>
      <c r="F35" s="32">
        <f>SUM(F30:F34)</f>
        <v>5551.142</v>
      </c>
      <c r="J35" s="23" t="s">
        <v>39</v>
      </c>
      <c r="K35" s="23" t="s">
        <v>40</v>
      </c>
      <c r="L35" s="23"/>
      <c r="M35" s="23" t="s">
        <v>67</v>
      </c>
    </row>
    <row r="36" spans="1:13" ht="12.75">
      <c r="A36" s="4" t="s">
        <v>22</v>
      </c>
      <c r="B36" s="4"/>
      <c r="J36" s="20">
        <v>1</v>
      </c>
      <c r="K36" s="20" t="s">
        <v>92</v>
      </c>
      <c r="L36" s="25" t="s">
        <v>99</v>
      </c>
      <c r="M36" s="25">
        <v>61.12</v>
      </c>
    </row>
    <row r="37" spans="1:13" ht="12.75">
      <c r="A37" t="s">
        <v>23</v>
      </c>
      <c r="C37">
        <v>150876</v>
      </c>
      <c r="D37">
        <v>219171.6</v>
      </c>
      <c r="E37">
        <v>2844.4</v>
      </c>
      <c r="F37" s="35">
        <f>C37/D37*E37</f>
        <v>1958.062515398893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145893</v>
      </c>
      <c r="D38">
        <v>219171.6</v>
      </c>
      <c r="E38">
        <v>2844.4</v>
      </c>
      <c r="F38" s="35">
        <f>C38/D38*E38</f>
        <v>1893.3933465832251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88.4782584</v>
      </c>
      <c r="J39" s="20">
        <v>4</v>
      </c>
      <c r="K39" s="20"/>
      <c r="L39" s="25"/>
      <c r="M39" s="25"/>
    </row>
    <row r="40" spans="1:13" ht="12.75">
      <c r="A40" t="s">
        <v>80</v>
      </c>
      <c r="F40" s="5">
        <v>721.2</v>
      </c>
      <c r="J40" s="20">
        <v>5</v>
      </c>
      <c r="K40" s="20"/>
      <c r="L40" s="25"/>
      <c r="M40" s="25"/>
    </row>
    <row r="41" spans="1:13" ht="12.75">
      <c r="A41" t="s">
        <v>26</v>
      </c>
      <c r="F41" s="5">
        <f>M60</f>
        <v>61.12</v>
      </c>
      <c r="J41" s="20">
        <v>6</v>
      </c>
      <c r="K41" s="20"/>
      <c r="L41" s="25"/>
      <c r="M41" s="25"/>
    </row>
    <row r="42" spans="1:13" ht="12.75">
      <c r="A42" t="s">
        <v>27</v>
      </c>
      <c r="F42" s="5"/>
      <c r="J42" s="20">
        <v>7</v>
      </c>
      <c r="K42" s="20"/>
      <c r="L42" s="25"/>
      <c r="M42" s="25"/>
    </row>
    <row r="43" spans="1:13" ht="12.75">
      <c r="A43" t="s">
        <v>28</v>
      </c>
      <c r="F43" s="5"/>
      <c r="J43" s="20">
        <v>8</v>
      </c>
      <c r="K43" s="20"/>
      <c r="L43" s="25"/>
      <c r="M43" s="25"/>
    </row>
    <row r="44" spans="2:13" ht="12.75">
      <c r="B44">
        <v>2844.4</v>
      </c>
      <c r="C44" t="s">
        <v>16</v>
      </c>
      <c r="D44" s="11">
        <v>0.27</v>
      </c>
      <c r="E44" t="s">
        <v>17</v>
      </c>
      <c r="F44" s="11">
        <f>B44*D44</f>
        <v>767.988</v>
      </c>
      <c r="J44" s="20">
        <v>9</v>
      </c>
      <c r="K44" s="20"/>
      <c r="L44" s="25"/>
      <c r="M44" s="25"/>
    </row>
    <row r="45" spans="1:13" ht="12.75">
      <c r="A45" t="s">
        <v>90</v>
      </c>
      <c r="B45" t="s">
        <v>91</v>
      </c>
      <c r="D45" s="11"/>
      <c r="F45" s="11">
        <v>0</v>
      </c>
      <c r="J45" s="20">
        <v>10</v>
      </c>
      <c r="K45" s="20"/>
      <c r="L45" s="25"/>
      <c r="M45" s="25"/>
    </row>
    <row r="46" spans="1:13" ht="12.75">
      <c r="A46" s="4" t="s">
        <v>74</v>
      </c>
      <c r="B46" s="4"/>
      <c r="C46" s="10"/>
      <c r="F46" s="32">
        <f>SUM(F37:F45)</f>
        <v>5490.242120382119</v>
      </c>
      <c r="J46" s="20">
        <v>11</v>
      </c>
      <c r="K46" s="20"/>
      <c r="L46" s="25"/>
      <c r="M46" s="25"/>
    </row>
    <row r="47" spans="1:13" ht="12.75">
      <c r="A47" s="4" t="s">
        <v>29</v>
      </c>
      <c r="J47" s="20">
        <v>12</v>
      </c>
      <c r="K47" s="20"/>
      <c r="L47" s="25"/>
      <c r="M47" s="25"/>
    </row>
    <row r="48" spans="1:13" ht="12.75">
      <c r="A48" t="s">
        <v>30</v>
      </c>
      <c r="B48">
        <v>2844.4</v>
      </c>
      <c r="C48" t="s">
        <v>70</v>
      </c>
      <c r="D48" s="5">
        <v>0.13</v>
      </c>
      <c r="E48" t="s">
        <v>17</v>
      </c>
      <c r="F48" s="11">
        <f>B48*D48</f>
        <v>369.77200000000005</v>
      </c>
      <c r="J48" s="20">
        <v>13</v>
      </c>
      <c r="K48" s="20"/>
      <c r="L48" s="25"/>
      <c r="M48" s="25"/>
    </row>
    <row r="49" spans="1:13" ht="12.75">
      <c r="A49" t="s">
        <v>31</v>
      </c>
      <c r="F49" s="5"/>
      <c r="J49" s="20">
        <v>14</v>
      </c>
      <c r="K49" s="20"/>
      <c r="L49" s="25"/>
      <c r="M49" s="25"/>
    </row>
    <row r="50" spans="1:13" ht="12.75">
      <c r="A50" s="7" t="s">
        <v>79</v>
      </c>
      <c r="F50" s="5"/>
      <c r="J50" s="20">
        <v>15</v>
      </c>
      <c r="K50" s="20"/>
      <c r="L50" s="25"/>
      <c r="M50" s="25"/>
    </row>
    <row r="51" spans="2:13" ht="12.75">
      <c r="B51">
        <v>2844.4</v>
      </c>
      <c r="C51" t="s">
        <v>73</v>
      </c>
      <c r="D51" s="11">
        <v>0.54</v>
      </c>
      <c r="F51" s="11">
        <f>B51*D51</f>
        <v>1535.976</v>
      </c>
      <c r="J51" s="20">
        <v>16</v>
      </c>
      <c r="K51" s="20"/>
      <c r="L51" s="25"/>
      <c r="M51" s="25"/>
    </row>
    <row r="52" spans="1:13" ht="12.75">
      <c r="A52" s="4" t="s">
        <v>32</v>
      </c>
      <c r="B52" s="1"/>
      <c r="F52" s="32">
        <f>F48+F51</f>
        <v>1905.748</v>
      </c>
      <c r="J52" s="20">
        <v>17</v>
      </c>
      <c r="K52" s="20"/>
      <c r="L52" s="25"/>
      <c r="M52" s="25"/>
    </row>
    <row r="53" spans="1:13" ht="12.75">
      <c r="A53" s="4" t="s">
        <v>33</v>
      </c>
      <c r="J53" s="20">
        <v>18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19</v>
      </c>
      <c r="K54" s="20"/>
      <c r="L54" s="25"/>
      <c r="M54" s="25"/>
    </row>
    <row r="55" spans="2:13" ht="12.75">
      <c r="B55">
        <v>2844.4</v>
      </c>
      <c r="C55" t="s">
        <v>73</v>
      </c>
      <c r="D55" s="11">
        <v>2.57</v>
      </c>
      <c r="F55" s="5">
        <f>B55*D55</f>
        <v>7310.108</v>
      </c>
      <c r="J55" s="20">
        <v>20</v>
      </c>
      <c r="K55" s="20"/>
      <c r="L55" s="25"/>
      <c r="M55" s="25"/>
    </row>
    <row r="56" spans="1:13" ht="12.75">
      <c r="A56" s="4" t="s">
        <v>34</v>
      </c>
      <c r="B56" s="1"/>
      <c r="F56" s="8">
        <f>SUM(F55)</f>
        <v>7310.108</v>
      </c>
      <c r="J56" s="20">
        <v>21</v>
      </c>
      <c r="K56" s="20"/>
      <c r="L56" s="25"/>
      <c r="M56" s="25"/>
    </row>
    <row r="57" spans="1:13" ht="12.75">
      <c r="A57" s="47" t="s">
        <v>96</v>
      </c>
      <c r="B57" s="48"/>
      <c r="C57" s="49"/>
      <c r="D57" s="50">
        <v>0</v>
      </c>
      <c r="E57" s="49"/>
      <c r="F57" s="51">
        <f>D57*E7</f>
        <v>0</v>
      </c>
      <c r="J57" s="20">
        <v>22</v>
      </c>
      <c r="K57" s="20"/>
      <c r="L57" s="25"/>
      <c r="M57" s="25"/>
    </row>
    <row r="58" spans="1:13" ht="12.75">
      <c r="A58" s="1" t="s">
        <v>35</v>
      </c>
      <c r="B58" s="1"/>
      <c r="F58" s="32">
        <f>F28+F35+F46+F52+F56+F57</f>
        <v>27952.440120382118</v>
      </c>
      <c r="J58" s="20">
        <v>23</v>
      </c>
      <c r="K58" s="20"/>
      <c r="L58" s="25"/>
      <c r="M58" s="25"/>
    </row>
    <row r="59" spans="1:13" ht="12.75">
      <c r="A59" s="1" t="s">
        <v>94</v>
      </c>
      <c r="B59" s="36"/>
      <c r="C59" s="45">
        <v>0.058</v>
      </c>
      <c r="D59" s="1"/>
      <c r="E59" s="1"/>
      <c r="F59" s="32">
        <f>F58*5.8%</f>
        <v>1621.2415269821627</v>
      </c>
      <c r="J59" s="20">
        <v>24</v>
      </c>
      <c r="K59" s="20"/>
      <c r="L59" s="25"/>
      <c r="M59" s="25"/>
    </row>
    <row r="60" spans="1:13" ht="15">
      <c r="A60" s="12" t="s">
        <v>37</v>
      </c>
      <c r="B60" s="12"/>
      <c r="C60" s="12"/>
      <c r="D60" s="12"/>
      <c r="E60" s="12"/>
      <c r="F60" s="42">
        <f>F58+F59</f>
        <v>29573.68164736428</v>
      </c>
      <c r="J60" s="20"/>
      <c r="K60" s="20"/>
      <c r="L60" s="31" t="s">
        <v>68</v>
      </c>
      <c r="M60" s="28">
        <f>SUM(M36:M59)</f>
        <v>61.12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100</v>
      </c>
    </row>
    <row r="62" spans="1:6" ht="12.75">
      <c r="A62" s="13"/>
      <c r="B62" s="39">
        <v>41671</v>
      </c>
      <c r="C62" s="40">
        <v>-232861</v>
      </c>
      <c r="D62" s="43">
        <f>F20</f>
        <v>29798.18</v>
      </c>
      <c r="E62" s="43">
        <f>F60</f>
        <v>29573.68164736428</v>
      </c>
      <c r="F62" s="44">
        <f>C62+D62-E62</f>
        <v>-232636.5016473643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2014-02-13T13:33:32Z</cp:lastPrinted>
  <dcterms:created xsi:type="dcterms:W3CDTF">2008-08-18T07:30:19Z</dcterms:created>
  <dcterms:modified xsi:type="dcterms:W3CDTF">2014-10-27T09:38:24Z</dcterms:modified>
  <cp:category/>
  <cp:version/>
  <cp:contentType/>
  <cp:contentStatus/>
</cp:coreProperties>
</file>