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<sst xmlns="http://schemas.openxmlformats.org/spreadsheetml/2006/main" count="155" uniqueCount="120">
  <si>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</si>
  <si>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</si>
  <si>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</si>
  <si>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</si>
  <si>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</si>
  <si>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</si>
  <si>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</si>
  <si>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</si>
  <si>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</si>
  <si>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</si>
  <si>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</si>
  <si>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</si>
  <si>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</si>
  <si>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</si>
  <si>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</si>
  <si>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</si>
  <si>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</si>
  <si>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</si>
  <si>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</si>
  <si>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</si>
  <si>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</si>
  <si>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</si>
  <si>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</si>
  <si>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</si>
  <si>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</si>
  <si>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</si>
  <si>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</si>
  <si>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</si>
  <si>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</si>
  <si>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</si>
  <si>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</si>
  <si>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</si>
  <si>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</si>
  <si>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</si>
  <si>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</si>
  <si>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</si>
  <si>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</si>
  <si>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</si>
  <si>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</si>
  <si>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</si>
  <si>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</si>
  <si>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</si>
  <si>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</si>
  <si>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</si>
  <si>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</si>
  <si>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</si>
  <si>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</si>
  <si>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</si>
  <si>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</si>
  <si>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</si>
  <si>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</si>
  <si>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</si>
  <si>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</si>
  <si>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</si>
  <si>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</si>
  <si>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</si>
  <si>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</si>
  <si>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</si>
  <si>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</si>
  <si>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</si>
  <si>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</si>
  <si>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</si>
  <si>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</si>
  <si>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</si>
  <si>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</si>
  <si>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</si>
  <si>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</si>
  <si>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</si>
  <si>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</si>
  <si>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</si>
  <si>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</si>
  <si>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</si>
  <si>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</si>
  <si>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</si>
  <si>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</si>
  <si>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</si>
  <si>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</si>
  <si>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</si>
  <si>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</si>
  <si>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</si>
  <si>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</si>
  <si>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</si>
  <si>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</si>
  <si>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</si>
  <si>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</si>
  <si>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</si>
  <si>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</si>
  <si>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</si>
  <si>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</si>
  <si>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</si>
  <si>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</si>
  <si>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 ИП Разоренова, Медиа-Маркет,эр-тел,интер.ростел.)</t>
  </si>
  <si>
    <t xml:space="preserve">Страхование    </t>
  </si>
  <si>
    <t xml:space="preserve">3.  </t>
  </si>
  <si>
    <t>2) Дератизация</t>
  </si>
  <si>
    <t xml:space="preserve">         Старший по дому _________________________</t>
  </si>
  <si>
    <t>ост.на 01.10.</t>
  </si>
  <si>
    <t>сентябрь</t>
  </si>
  <si>
    <t xml:space="preserve">                    за  сентябрь   2014 г.</t>
  </si>
  <si>
    <t>Смена труб Д 32 п.пр (7мп) кв.11,18</t>
  </si>
  <si>
    <t xml:space="preserve">Труба Д 32 п.пр </t>
  </si>
  <si>
    <t>7мп</t>
  </si>
  <si>
    <t>Тройник 32</t>
  </si>
  <si>
    <t>2шт</t>
  </si>
  <si>
    <t>Уголок 20</t>
  </si>
  <si>
    <t>4шт</t>
  </si>
  <si>
    <t>Вентиль Д 15</t>
  </si>
  <si>
    <t>Смена вентиля Д 15 (2шт) кв.11,18</t>
  </si>
  <si>
    <t>Муфта паечная 32</t>
  </si>
  <si>
    <t xml:space="preserve">Муфта неразъемная </t>
  </si>
  <si>
    <t>1шт</t>
  </si>
  <si>
    <t>Муфта разъемная</t>
  </si>
  <si>
    <t>3шт</t>
  </si>
  <si>
    <t>Муфта переходная</t>
  </si>
  <si>
    <t>Сгон Д 25</t>
  </si>
  <si>
    <t>Смена сгона Д 25 (2шт) кв.11,18</t>
  </si>
  <si>
    <t>Лен</t>
  </si>
  <si>
    <t>Круг отрезной</t>
  </si>
  <si>
    <t>Смена ламп (3шт) т.п.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</si>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</sst>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5">
      <selection activeCell="M52" sqref="M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85</v>
      </c>
      <c r="C3" s="8" t="s">
        <v>97</v>
      </c>
      <c r="D3" s="8" t="s">
        <v>90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88</v>
      </c>
      <c r="L6" s="25">
        <v>1</v>
      </c>
      <c r="M6" s="48">
        <f>L6*114.3*1.202</f>
        <v>137.3886</v>
      </c>
    </row>
    <row r="7" spans="1:13" ht="12.75">
      <c r="A7" t="s">
        <v>2</v>
      </c>
      <c r="E7">
        <v>3158.1</v>
      </c>
      <c r="F7" t="s">
        <v>71</v>
      </c>
      <c r="J7" s="14">
        <v>2</v>
      </c>
      <c r="K7" s="14" t="s">
        <v>47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510</v>
      </c>
      <c r="F8" t="s">
        <v>71</v>
      </c>
      <c r="J8" s="15"/>
      <c r="K8" s="15" t="s">
        <v>48</v>
      </c>
      <c r="L8" s="21">
        <v>5</v>
      </c>
      <c r="M8" s="48">
        <f t="shared" si="0"/>
        <v>686.943</v>
      </c>
    </row>
    <row r="9" spans="1:13" ht="12.75">
      <c r="A9" t="s">
        <v>4</v>
      </c>
      <c r="J9" s="16"/>
      <c r="K9" s="16" t="s">
        <v>49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545</v>
      </c>
      <c r="F10" t="s">
        <v>71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2010</v>
      </c>
      <c r="F11" t="s">
        <v>71</v>
      </c>
      <c r="J11" s="16"/>
      <c r="K11" s="18" t="s">
        <v>53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563</v>
      </c>
      <c r="F12" t="s">
        <v>71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52</v>
      </c>
      <c r="L13" s="23">
        <v>6</v>
      </c>
      <c r="M13" s="48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55</v>
      </c>
      <c r="L15" s="22"/>
      <c r="M15" s="48">
        <f t="shared" si="0"/>
        <v>0</v>
      </c>
    </row>
    <row r="16" spans="1:13" ht="12.75">
      <c r="A16" s="2" t="s">
        <v>9</v>
      </c>
      <c r="F16" s="11">
        <v>45488.31</v>
      </c>
      <c r="J16" s="15" t="s">
        <v>56</v>
      </c>
      <c r="K16" s="26" t="s">
        <v>57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42378.44</v>
      </c>
      <c r="J17" s="15" t="s">
        <v>58</v>
      </c>
      <c r="K17" s="26" t="s">
        <v>59</v>
      </c>
      <c r="L17" s="21">
        <v>3.85</v>
      </c>
      <c r="M17" s="48">
        <f t="shared" si="0"/>
        <v>528.94611</v>
      </c>
    </row>
    <row r="18" spans="2:13" ht="12.75">
      <c r="B18" t="s">
        <v>11</v>
      </c>
      <c r="F18" s="9">
        <f>F17/F16</f>
        <v>0.9316336438966408</v>
      </c>
      <c r="J18" s="16" t="s">
        <v>60</v>
      </c>
      <c r="K18" s="18" t="s">
        <v>61</v>
      </c>
      <c r="L18" s="54">
        <v>0</v>
      </c>
      <c r="M18" s="48">
        <f t="shared" si="0"/>
        <v>0</v>
      </c>
    </row>
    <row r="19" spans="1:13" ht="12.75">
      <c r="A19" s="7" t="s">
        <v>91</v>
      </c>
      <c r="B19" s="7"/>
      <c r="C19" s="7"/>
      <c r="D19" s="7"/>
      <c r="E19" s="7"/>
      <c r="F19" s="11">
        <v>2041.16</v>
      </c>
      <c r="J19" s="20"/>
      <c r="K19" s="27" t="s">
        <v>62</v>
      </c>
      <c r="L19" s="28">
        <f>SUM(L6:L18)</f>
        <v>15.85</v>
      </c>
      <c r="M19" s="34">
        <f>SUM(M6:M18)</f>
        <v>2177.60931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44419.600000000006</v>
      </c>
      <c r="K20" s="1" t="s">
        <v>63</v>
      </c>
    </row>
    <row r="21" spans="2:13" ht="12.75">
      <c r="B21" s="1" t="s">
        <v>13</v>
      </c>
      <c r="C21" s="1"/>
      <c r="J21" s="22" t="s">
        <v>39</v>
      </c>
      <c r="K21" s="14"/>
      <c r="L21" s="22" t="s">
        <v>42</v>
      </c>
      <c r="M21" s="22" t="s">
        <v>45</v>
      </c>
    </row>
    <row r="22" spans="10:13" ht="12.75">
      <c r="J22" s="23" t="s">
        <v>40</v>
      </c>
      <c r="K22" s="23" t="s">
        <v>41</v>
      </c>
      <c r="L22" s="23" t="s">
        <v>64</v>
      </c>
      <c r="M22" s="23" t="s">
        <v>46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1</v>
      </c>
      <c r="K23" s="20" t="s">
        <v>99</v>
      </c>
      <c r="L23" s="25">
        <v>12.81</v>
      </c>
      <c r="M23" s="33">
        <f>L23*114.3*1.202*1.15</f>
        <v>2023.9401608999997</v>
      </c>
    </row>
    <row r="24" spans="1:13" ht="12.75">
      <c r="A24" t="s">
        <v>15</v>
      </c>
      <c r="D24" t="s">
        <v>83</v>
      </c>
      <c r="F24" s="11">
        <v>2890.81</v>
      </c>
      <c r="J24" s="20">
        <v>2</v>
      </c>
      <c r="K24" s="20" t="s">
        <v>107</v>
      </c>
      <c r="L24" s="25">
        <v>1.62</v>
      </c>
      <c r="M24" s="33">
        <f aca="true" t="shared" si="1" ref="M24:M34">L24*114.3*1.202*1.15</f>
        <v>255.95496179999995</v>
      </c>
    </row>
    <row r="25" spans="1:13" ht="12.75">
      <c r="A25" s="6" t="s">
        <v>18</v>
      </c>
      <c r="D25" t="s">
        <v>84</v>
      </c>
      <c r="F25" s="5">
        <v>3348.77</v>
      </c>
      <c r="J25" s="20">
        <v>3</v>
      </c>
      <c r="K25" s="20" t="s">
        <v>115</v>
      </c>
      <c r="L25" s="25">
        <v>0.41</v>
      </c>
      <c r="M25" s="33">
        <f t="shared" si="1"/>
        <v>64.77872489999999</v>
      </c>
    </row>
    <row r="26" spans="1:13" ht="12.75">
      <c r="A26" s="6" t="s">
        <v>93</v>
      </c>
      <c r="F26" s="5">
        <v>0</v>
      </c>
      <c r="J26" s="20">
        <v>4</v>
      </c>
      <c r="K26" s="20" t="s">
        <v>118</v>
      </c>
      <c r="L26" s="25">
        <v>0.21</v>
      </c>
      <c r="M26" s="33">
        <f t="shared" si="1"/>
        <v>33.1793469</v>
      </c>
    </row>
    <row r="27" spans="1:13" ht="12.75">
      <c r="A27" s="4" t="s">
        <v>37</v>
      </c>
      <c r="F27" s="32">
        <f>F24+F25+F26</f>
        <v>6239.58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19</v>
      </c>
      <c r="J28" s="20">
        <v>6</v>
      </c>
      <c r="K28" s="20"/>
      <c r="L28" s="25"/>
      <c r="M28" s="33">
        <f t="shared" si="1"/>
        <v>0</v>
      </c>
    </row>
    <row r="29" spans="1:13" ht="12.75">
      <c r="A29" t="s">
        <v>86</v>
      </c>
      <c r="D29" s="5">
        <v>1.08</v>
      </c>
      <c r="E29" t="s">
        <v>17</v>
      </c>
      <c r="F29" s="11">
        <f>E7*D29</f>
        <v>3410.748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94</v>
      </c>
      <c r="B30">
        <v>510</v>
      </c>
      <c r="C30" t="s">
        <v>16</v>
      </c>
      <c r="D30" s="5">
        <v>0.4</v>
      </c>
      <c r="E30" t="s">
        <v>17</v>
      </c>
      <c r="F30" s="5">
        <f>B30*D30</f>
        <v>204</v>
      </c>
      <c r="J30" s="20">
        <v>8</v>
      </c>
      <c r="K30" s="20"/>
      <c r="L30" s="25"/>
      <c r="M30" s="33">
        <f t="shared" si="1"/>
        <v>0</v>
      </c>
    </row>
    <row r="31" spans="1:13" ht="12.75">
      <c r="A31" s="4" t="s">
        <v>20</v>
      </c>
      <c r="B31" s="10"/>
      <c r="C31" s="10"/>
      <c r="F31" s="32">
        <f>SUM(F29:F30)</f>
        <v>3614.748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74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75</v>
      </c>
      <c r="B33" s="10">
        <v>1</v>
      </c>
      <c r="D33" s="5">
        <v>5790</v>
      </c>
      <c r="F33" s="5">
        <f>B33*D33</f>
        <v>5790</v>
      </c>
      <c r="J33" s="20">
        <v>11</v>
      </c>
      <c r="K33" s="20"/>
      <c r="L33" s="25"/>
      <c r="M33" s="33">
        <f t="shared" si="1"/>
        <v>0</v>
      </c>
    </row>
    <row r="34" spans="1:13" ht="12.75">
      <c r="A34" s="50" t="s">
        <v>92</v>
      </c>
      <c r="B34" s="53"/>
      <c r="C34" s="50"/>
      <c r="D34" s="51"/>
      <c r="E34" s="50"/>
      <c r="F34" s="51"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1" t="s">
        <v>76</v>
      </c>
      <c r="F35" s="8">
        <f>SUM(F33+F34)</f>
        <v>5790</v>
      </c>
      <c r="J35" s="20"/>
      <c r="K35" s="30" t="s">
        <v>62</v>
      </c>
      <c r="L35" s="28">
        <f>SUM(L23:L34)</f>
        <v>15.05</v>
      </c>
      <c r="M35" s="34">
        <f>SUM(M23:M34)</f>
        <v>2377.8531944999995</v>
      </c>
    </row>
    <row r="36" spans="1:11" ht="12.75">
      <c r="A36" s="4" t="s">
        <v>21</v>
      </c>
      <c r="B36" s="4"/>
      <c r="K36" s="1" t="s">
        <v>66</v>
      </c>
    </row>
    <row r="37" spans="1:13" ht="12.75">
      <c r="A37" t="s">
        <v>22</v>
      </c>
      <c r="C37">
        <v>161849</v>
      </c>
      <c r="D37">
        <v>219171.6</v>
      </c>
      <c r="E37">
        <v>3158.1</v>
      </c>
      <c r="F37" s="35">
        <f>C37/D37*E37</f>
        <v>2332.123901545638</v>
      </c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23</v>
      </c>
      <c r="C38">
        <v>151138</v>
      </c>
      <c r="D38">
        <v>219171.6</v>
      </c>
      <c r="E38">
        <v>3158.1</v>
      </c>
      <c r="F38" s="35">
        <f>C38/D38*E38</f>
        <v>2177.786345493668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24</v>
      </c>
      <c r="F39" s="11">
        <f>M35</f>
        <v>2377.8531944999995</v>
      </c>
      <c r="J39" s="20">
        <v>1</v>
      </c>
      <c r="K39" s="20" t="s">
        <v>100</v>
      </c>
      <c r="L39" s="25" t="s">
        <v>101</v>
      </c>
      <c r="M39" s="25">
        <v>952</v>
      </c>
    </row>
    <row r="40" spans="1:13" ht="12.75">
      <c r="A40" t="s">
        <v>82</v>
      </c>
      <c r="F40" s="5">
        <v>0</v>
      </c>
      <c r="J40" s="20">
        <v>2</v>
      </c>
      <c r="K40" s="20" t="s">
        <v>102</v>
      </c>
      <c r="L40" s="25" t="s">
        <v>103</v>
      </c>
      <c r="M40" s="25">
        <v>40</v>
      </c>
    </row>
    <row r="41" spans="1:13" ht="12.75">
      <c r="A41" t="s">
        <v>25</v>
      </c>
      <c r="F41" s="11">
        <f>M59</f>
        <v>2778.64</v>
      </c>
      <c r="J41" s="20">
        <v>3</v>
      </c>
      <c r="K41" s="20" t="s">
        <v>104</v>
      </c>
      <c r="L41" s="25" t="s">
        <v>105</v>
      </c>
      <c r="M41" s="25">
        <v>48</v>
      </c>
    </row>
    <row r="42" spans="1:13" ht="12.75">
      <c r="A42" t="s">
        <v>26</v>
      </c>
      <c r="F42" s="5"/>
      <c r="J42" s="20">
        <v>4</v>
      </c>
      <c r="K42" s="20" t="s">
        <v>106</v>
      </c>
      <c r="L42" s="25" t="s">
        <v>103</v>
      </c>
      <c r="M42" s="25">
        <v>314</v>
      </c>
    </row>
    <row r="43" spans="1:13" ht="12.75">
      <c r="A43" t="s">
        <v>27</v>
      </c>
      <c r="F43" s="5"/>
      <c r="J43" s="20">
        <v>5</v>
      </c>
      <c r="K43" s="20" t="s">
        <v>108</v>
      </c>
      <c r="L43" s="25" t="s">
        <v>105</v>
      </c>
      <c r="M43" s="25">
        <v>48</v>
      </c>
    </row>
    <row r="44" spans="2:13" ht="12.75">
      <c r="B44">
        <v>3158.1</v>
      </c>
      <c r="C44" t="s">
        <v>16</v>
      </c>
      <c r="D44" s="11">
        <v>0.44</v>
      </c>
      <c r="E44" t="s">
        <v>17</v>
      </c>
      <c r="F44" s="11">
        <f>B44*D44</f>
        <v>1389.564</v>
      </c>
      <c r="J44" s="20">
        <v>6</v>
      </c>
      <c r="K44" s="20" t="s">
        <v>109</v>
      </c>
      <c r="L44" s="25" t="s">
        <v>110</v>
      </c>
      <c r="M44" s="25">
        <v>140</v>
      </c>
    </row>
    <row r="45" spans="1:13" ht="12.75">
      <c r="A45" s="4" t="s">
        <v>28</v>
      </c>
      <c r="B45" s="10"/>
      <c r="C45" s="10"/>
      <c r="F45" s="32">
        <f>SUM(F37:F44)</f>
        <v>11055.967441539306</v>
      </c>
      <c r="J45" s="20">
        <v>7</v>
      </c>
      <c r="K45" s="20" t="s">
        <v>111</v>
      </c>
      <c r="L45" s="25" t="s">
        <v>103</v>
      </c>
      <c r="M45" s="25">
        <v>380</v>
      </c>
    </row>
    <row r="46" spans="1:13" ht="12.75">
      <c r="A46" s="4" t="s">
        <v>29</v>
      </c>
      <c r="J46" s="20">
        <v>8</v>
      </c>
      <c r="K46" s="20" t="s">
        <v>109</v>
      </c>
      <c r="L46" s="25" t="s">
        <v>112</v>
      </c>
      <c r="M46" s="25">
        <v>240</v>
      </c>
    </row>
    <row r="47" spans="1:13" ht="12.75">
      <c r="A47" t="s">
        <v>30</v>
      </c>
      <c r="B47">
        <v>3158.1</v>
      </c>
      <c r="C47" t="s">
        <v>71</v>
      </c>
      <c r="D47" s="5">
        <v>0.16</v>
      </c>
      <c r="E47" t="s">
        <v>17</v>
      </c>
      <c r="F47" s="11">
        <f>B47*D47</f>
        <v>505.296</v>
      </c>
      <c r="J47" s="20">
        <v>9</v>
      </c>
      <c r="K47" s="20" t="s">
        <v>111</v>
      </c>
      <c r="L47" s="25" t="s">
        <v>103</v>
      </c>
      <c r="M47" s="25">
        <v>200</v>
      </c>
    </row>
    <row r="48" spans="1:13" ht="12.75">
      <c r="A48" t="s">
        <v>31</v>
      </c>
      <c r="J48" s="20">
        <v>10</v>
      </c>
      <c r="K48" s="20" t="s">
        <v>113</v>
      </c>
      <c r="L48" s="25" t="s">
        <v>103</v>
      </c>
      <c r="M48" s="25">
        <v>130</v>
      </c>
    </row>
    <row r="49" spans="1:13" ht="12.75">
      <c r="A49" s="7" t="s">
        <v>81</v>
      </c>
      <c r="J49" s="20">
        <v>11</v>
      </c>
      <c r="K49" s="20" t="s">
        <v>114</v>
      </c>
      <c r="L49" s="25" t="s">
        <v>103</v>
      </c>
      <c r="M49" s="25">
        <v>100</v>
      </c>
    </row>
    <row r="50" spans="2:13" ht="12.75">
      <c r="B50">
        <v>3158.1</v>
      </c>
      <c r="C50" t="s">
        <v>16</v>
      </c>
      <c r="D50" s="11">
        <v>0.69</v>
      </c>
      <c r="E50" t="s">
        <v>17</v>
      </c>
      <c r="F50" s="11">
        <f>B50*D50</f>
        <v>2179.089</v>
      </c>
      <c r="J50" s="20">
        <v>12</v>
      </c>
      <c r="K50" s="20" t="s">
        <v>116</v>
      </c>
      <c r="L50" s="25" t="s">
        <v>103</v>
      </c>
      <c r="M50" s="25">
        <v>126</v>
      </c>
    </row>
    <row r="51" spans="1:13" ht="12.75">
      <c r="A51" s="4" t="s">
        <v>32</v>
      </c>
      <c r="F51" s="32">
        <f>F47+F50</f>
        <v>2684.3849999999998</v>
      </c>
      <c r="J51" s="20">
        <v>13</v>
      </c>
      <c r="K51" s="20" t="s">
        <v>117</v>
      </c>
      <c r="L51" s="25" t="s">
        <v>103</v>
      </c>
      <c r="M51" s="25">
        <v>37.72</v>
      </c>
    </row>
    <row r="52" spans="1:13" ht="12.75">
      <c r="A52" s="4" t="s">
        <v>33</v>
      </c>
      <c r="J52" s="20">
        <v>14</v>
      </c>
      <c r="K52" s="20" t="s">
        <v>119</v>
      </c>
      <c r="L52" s="25" t="s">
        <v>112</v>
      </c>
      <c r="M52" s="25">
        <v>22.92</v>
      </c>
    </row>
    <row r="53" spans="1:13" ht="12.75">
      <c r="A53" s="7" t="s">
        <v>34</v>
      </c>
      <c r="B53" s="7"/>
      <c r="C53" s="7"/>
      <c r="D53" s="7"/>
      <c r="E53" s="7"/>
      <c r="F53" s="7"/>
      <c r="J53" s="20">
        <v>15</v>
      </c>
      <c r="K53" s="20"/>
      <c r="L53" s="25"/>
      <c r="M53" s="25"/>
    </row>
    <row r="54" spans="2:13" ht="12.75">
      <c r="B54">
        <v>3158.1</v>
      </c>
      <c r="C54" t="s">
        <v>16</v>
      </c>
      <c r="D54" s="11">
        <v>1.87</v>
      </c>
      <c r="E54" t="s">
        <v>17</v>
      </c>
      <c r="F54" s="11">
        <f>B54*D54</f>
        <v>5905.647</v>
      </c>
      <c r="J54" s="20">
        <v>16</v>
      </c>
      <c r="K54" s="20"/>
      <c r="L54" s="25"/>
      <c r="M54" s="25"/>
    </row>
    <row r="55" spans="1:13" ht="12.75">
      <c r="A55" s="4" t="s">
        <v>35</v>
      </c>
      <c r="F55" s="32">
        <f>SUM(F54)</f>
        <v>5905.647</v>
      </c>
      <c r="J55" s="20">
        <v>17</v>
      </c>
      <c r="K55" s="20"/>
      <c r="L55" s="25"/>
      <c r="M55" s="25"/>
    </row>
    <row r="56" spans="1:13" ht="12.75">
      <c r="A56" s="49" t="s">
        <v>89</v>
      </c>
      <c r="B56" s="50"/>
      <c r="C56" s="50"/>
      <c r="D56" s="51">
        <v>0</v>
      </c>
      <c r="E56" s="50"/>
      <c r="F56" s="52">
        <f>D56*E7</f>
        <v>0</v>
      </c>
      <c r="J56" s="20">
        <v>18</v>
      </c>
      <c r="K56" s="20"/>
      <c r="L56" s="25"/>
      <c r="M56" s="25"/>
    </row>
    <row r="57" spans="1:13" ht="12.75">
      <c r="A57" s="1" t="s">
        <v>36</v>
      </c>
      <c r="B57" s="1"/>
      <c r="F57" s="32">
        <f>F27+F31+F35+F45+F51+F55+F56</f>
        <v>35290.3274415393</v>
      </c>
      <c r="J57" s="20">
        <v>19</v>
      </c>
      <c r="K57" s="20"/>
      <c r="L57" s="25"/>
      <c r="M57" s="25"/>
    </row>
    <row r="58" spans="1:13" ht="12.75">
      <c r="A58" s="1" t="s">
        <v>87</v>
      </c>
      <c r="B58" s="36"/>
      <c r="C58" s="36">
        <v>0.058</v>
      </c>
      <c r="D58" s="1"/>
      <c r="E58" s="1"/>
      <c r="F58" s="32">
        <f>F57*5.8%</f>
        <v>2046.8389916092794</v>
      </c>
      <c r="J58" s="20">
        <v>20</v>
      </c>
      <c r="K58" s="20"/>
      <c r="L58" s="25"/>
      <c r="M58" s="25"/>
    </row>
    <row r="59" spans="1:13" ht="15">
      <c r="A59" s="12" t="s">
        <v>38</v>
      </c>
      <c r="B59" s="12"/>
      <c r="C59" s="12"/>
      <c r="D59" s="12"/>
      <c r="E59" s="12"/>
      <c r="F59" s="42">
        <f>F57+F58</f>
        <v>37337.16643314858</v>
      </c>
      <c r="J59" s="20"/>
      <c r="K59" s="20"/>
      <c r="L59" s="31" t="s">
        <v>69</v>
      </c>
      <c r="M59" s="34">
        <f>SUM(M39:M58)</f>
        <v>2778.64</v>
      </c>
    </row>
    <row r="60" spans="2:13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96</v>
      </c>
      <c r="J60" s="45"/>
      <c r="K60" s="45"/>
      <c r="L60" s="46"/>
      <c r="M60" s="47"/>
    </row>
    <row r="61" spans="1:6" ht="12.75">
      <c r="A61" s="13"/>
      <c r="B61" s="39">
        <v>41883</v>
      </c>
      <c r="C61" s="40">
        <v>96212</v>
      </c>
      <c r="D61" s="43">
        <f>F20</f>
        <v>44419.600000000006</v>
      </c>
      <c r="E61" s="43">
        <f>F59</f>
        <v>37337.16643314858</v>
      </c>
      <c r="F61" s="44">
        <f>C61+D61-E61</f>
        <v>103294.43356685142</v>
      </c>
    </row>
    <row r="64" ht="12.75">
      <c r="A64" t="s">
        <v>95</v>
      </c>
    </row>
    <row r="65" spans="7:8" ht="12.75">
      <c r="G65" s="7"/>
      <c r="H65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2014-02-24T05:42:14Z</cp:lastPrinted>
  <dcterms:created xsi:type="dcterms:W3CDTF">2008-08-18T07:30:19Z</dcterms:created>
  <dcterms:modified xsi:type="dcterms:W3CDTF">2014-11-25T11:28:33Z</dcterms:modified>
  <cp:category/>
  <cp:version/>
  <cp:contentType/>
  <cp:contentStatus/>
</cp:coreProperties>
</file>