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<sst xmlns="http://schemas.openxmlformats.org/spreadsheetml/2006/main" count="142" uniqueCount="116">
  <si>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</si>
  <si>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</si>
  <si>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</si>
  <si>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</si>
  <si>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</si>
  <si>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</si>
  <si>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</si>
  <si>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</si>
  <si>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</si>
  <si>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</si>
  <si>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</si>
  <si>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</si>
  <si>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</si>
  <si>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</si>
  <si>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</si>
  <si>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</si>
  <si>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</si>
  <si>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</si>
  <si>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</si>
  <si>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</si>
  <si>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</si>
  <si>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</si>
  <si>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</si>
  <si>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</si>
  <si>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</si>
  <si>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</si>
  <si>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</si>
  <si>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</si>
  <si>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</si>
  <si>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</si>
  <si>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</si>
  <si>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</si>
  <si>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</si>
  <si>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</si>
  <si>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</si>
  <si>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</si>
  <si>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</si>
  <si>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</si>
  <si>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</si>
  <si>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</si>
  <si>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</si>
  <si>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</si>
  <si>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</si>
  <si>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</si>
  <si>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</si>
  <si>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</si>
  <si>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</si>
  <si>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</si>
  <si>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</si>
  <si>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</si>
  <si>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</si>
  <si>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</si>
  <si>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</si>
  <si>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</si>
  <si>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</si>
  <si>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</si>
  <si>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</si>
  <si>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</si>
  <si>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</si>
  <si>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</si>
  <si>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</si>
  <si>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</si>
  <si>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</si>
  <si>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</si>
  <si>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</si>
  <si>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</si>
  <si>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</si>
  <si>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</si>
  <si>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</si>
  <si>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</si>
  <si>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</si>
  <si>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</si>
  <si>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</si>
  <si>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</si>
  <si>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</si>
  <si>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</si>
  <si>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</si>
  <si>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</si>
  <si>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</si>
  <si>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</si>
  <si>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</si>
  <si>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</si>
  <si>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</si>
  <si>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</si>
  <si>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</si>
  <si>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</si>
  <si>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</si>
  <si>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</si>
  <si>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</si>
  <si>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</si>
  <si>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</si>
  <si>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</si>
  <si>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>3.  Материалы</t>
  </si>
  <si>
    <t>Плановые накопления</t>
  </si>
  <si>
    <t>Кровли</t>
  </si>
  <si>
    <t>7. Налоги (транспортный, УСН)</t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</si>
  <si>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</si>
  <si>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</si>
  <si>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Лампа</t>
  </si>
  <si>
    <t>ост.на 01.05</t>
  </si>
  <si>
    <t>апрель</t>
  </si>
  <si>
    <t xml:space="preserve">                    за  апрель  2014 г.</t>
  </si>
  <si>
    <t>Вышка</t>
  </si>
  <si>
    <t>Прочистка канализации п-д3</t>
  </si>
  <si>
    <t>Смена труб Д 25 п.пр (4мп) п-д3 чердак</t>
  </si>
  <si>
    <t>Труба Д 25 п.пр</t>
  </si>
  <si>
    <t>4мп</t>
  </si>
  <si>
    <t>Уголок</t>
  </si>
  <si>
    <t>4шт</t>
  </si>
  <si>
    <t>Муфта</t>
  </si>
  <si>
    <t>3шт</t>
  </si>
  <si>
    <t>Вентиль Д 15</t>
  </si>
  <si>
    <t>1шт</t>
  </si>
  <si>
    <t>Смена вентиля Д 15 (1шт) п-д3 чердак</t>
  </si>
  <si>
    <t xml:space="preserve">Смена ламп (18шт) </t>
  </si>
  <si>
    <t>18шт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</si>
</sst>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38" sqref="M3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65</v>
      </c>
      <c r="C2" s="1"/>
      <c r="D2" s="1" t="s">
        <v>67</v>
      </c>
      <c r="K2" t="s">
        <v>101</v>
      </c>
    </row>
    <row r="3" spans="2:13" ht="12.75">
      <c r="B3" s="1" t="s">
        <v>86</v>
      </c>
      <c r="C3" s="8" t="s">
        <v>100</v>
      </c>
      <c r="D3" s="8" t="s">
        <v>96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20">
        <v>1</v>
      </c>
      <c r="K6" s="20" t="s">
        <v>94</v>
      </c>
      <c r="L6" s="25">
        <v>4</v>
      </c>
      <c r="M6" s="48">
        <f>L6*114.3*1.202</f>
        <v>549.5544</v>
      </c>
    </row>
    <row r="7" spans="1:13" ht="12.75">
      <c r="A7" t="s">
        <v>2</v>
      </c>
      <c r="E7">
        <v>5945.5</v>
      </c>
      <c r="F7" t="s">
        <v>66</v>
      </c>
      <c r="J7" s="14">
        <v>2</v>
      </c>
      <c r="K7" s="14" t="s">
        <v>42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1013.2</v>
      </c>
      <c r="F8" t="s">
        <v>66</v>
      </c>
      <c r="J8" s="15"/>
      <c r="K8" s="15" t="s">
        <v>43</v>
      </c>
      <c r="L8" s="21">
        <v>6</v>
      </c>
      <c r="M8" s="48">
        <f t="shared" si="0"/>
        <v>824.3315999999999</v>
      </c>
    </row>
    <row r="9" spans="1:13" ht="12.75">
      <c r="A9" t="s">
        <v>4</v>
      </c>
      <c r="J9" s="16"/>
      <c r="K9" s="16" t="s">
        <v>44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1175.5</v>
      </c>
      <c r="F10" t="s">
        <v>66</v>
      </c>
      <c r="J10" s="15">
        <v>3</v>
      </c>
      <c r="K10" s="24" t="s">
        <v>45</v>
      </c>
      <c r="L10" s="21"/>
      <c r="M10" s="48">
        <f t="shared" si="0"/>
        <v>0</v>
      </c>
    </row>
    <row r="11" spans="1:13" ht="12.75">
      <c r="A11" t="s">
        <v>6</v>
      </c>
      <c r="E11">
        <v>5238.5</v>
      </c>
      <c r="F11" t="s">
        <v>66</v>
      </c>
      <c r="J11" s="16"/>
      <c r="K11" s="18" t="s">
        <v>48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927</v>
      </c>
      <c r="F12" t="s">
        <v>66</v>
      </c>
      <c r="J12" s="14">
        <v>4</v>
      </c>
      <c r="K12" s="17" t="s">
        <v>46</v>
      </c>
      <c r="L12" s="22"/>
      <c r="M12" s="48">
        <f t="shared" si="0"/>
        <v>0</v>
      </c>
    </row>
    <row r="13" spans="10:13" ht="12.75">
      <c r="J13" s="16"/>
      <c r="K13" s="18" t="s">
        <v>47</v>
      </c>
      <c r="L13" s="23">
        <v>9</v>
      </c>
      <c r="M13" s="48">
        <f t="shared" si="0"/>
        <v>1236.4974</v>
      </c>
    </row>
    <row r="14" spans="2:13" ht="12.75">
      <c r="B14" s="1" t="s">
        <v>8</v>
      </c>
      <c r="C14" s="1"/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50</v>
      </c>
      <c r="L15" s="22"/>
      <c r="M15" s="48">
        <f t="shared" si="0"/>
        <v>0</v>
      </c>
    </row>
    <row r="16" spans="1:13" ht="12.75">
      <c r="A16" s="2" t="s">
        <v>9</v>
      </c>
      <c r="F16" s="11">
        <v>84517.89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81365.63</v>
      </c>
      <c r="J17" s="15" t="s">
        <v>53</v>
      </c>
      <c r="K17" s="26" t="s">
        <v>54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0.9627030442903864</v>
      </c>
      <c r="J18" s="16" t="s">
        <v>55</v>
      </c>
      <c r="K18" s="18" t="s">
        <v>56</v>
      </c>
      <c r="L18" s="23">
        <v>4.84</v>
      </c>
      <c r="M18" s="48">
        <f t="shared" si="0"/>
        <v>664.960824</v>
      </c>
    </row>
    <row r="19" spans="1:13" ht="12.75">
      <c r="A19" s="7" t="s">
        <v>97</v>
      </c>
      <c r="B19" s="7"/>
      <c r="C19" s="7"/>
      <c r="D19" s="7"/>
      <c r="E19" s="7"/>
      <c r="F19" s="5">
        <v>1433.96</v>
      </c>
      <c r="J19" s="20"/>
      <c r="K19" s="27" t="s">
        <v>57</v>
      </c>
      <c r="L19" s="28">
        <f>SUM(L6:L18)</f>
        <v>29.84</v>
      </c>
      <c r="M19" s="34">
        <f>SUM(M6:M18)</f>
        <v>4099.675824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82799.59000000001</v>
      </c>
      <c r="K20" s="1" t="s">
        <v>58</v>
      </c>
    </row>
    <row r="21" spans="10:13" ht="12.75">
      <c r="J21" s="22" t="s">
        <v>34</v>
      </c>
      <c r="K21" s="14"/>
      <c r="L21" s="22" t="s">
        <v>37</v>
      </c>
      <c r="M21" s="22" t="s">
        <v>40</v>
      </c>
    </row>
    <row r="22" spans="2:13" ht="12.75">
      <c r="B22" s="1" t="s">
        <v>13</v>
      </c>
      <c r="C22" s="1"/>
      <c r="J22" s="23" t="s">
        <v>35</v>
      </c>
      <c r="K22" s="23" t="s">
        <v>36</v>
      </c>
      <c r="L22" s="23" t="s">
        <v>59</v>
      </c>
      <c r="M22" s="23" t="s">
        <v>41</v>
      </c>
    </row>
    <row r="23" spans="10:13" ht="12.75">
      <c r="J23" s="20">
        <v>1</v>
      </c>
      <c r="K23" s="20" t="s">
        <v>103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114</v>
      </c>
      <c r="L24" s="25">
        <v>1.26</v>
      </c>
      <c r="M24" s="33">
        <f aca="true" t="shared" si="1" ref="M24:M33">L24*114.3*1.202*1.15</f>
        <v>199.0760814</v>
      </c>
    </row>
    <row r="25" spans="1:13" ht="12.75">
      <c r="A25" t="s">
        <v>15</v>
      </c>
      <c r="D25" t="s">
        <v>84</v>
      </c>
      <c r="F25" s="11">
        <v>7516.11</v>
      </c>
      <c r="J25" s="20">
        <v>3</v>
      </c>
      <c r="K25" s="20" t="s">
        <v>104</v>
      </c>
      <c r="L25" s="25">
        <v>3.64</v>
      </c>
      <c r="M25" s="33">
        <f t="shared" si="1"/>
        <v>575.1086796</v>
      </c>
    </row>
    <row r="26" spans="1:13" ht="12.75">
      <c r="A26" s="6" t="s">
        <v>18</v>
      </c>
      <c r="D26" t="s">
        <v>85</v>
      </c>
      <c r="F26" s="5">
        <v>1913.58</v>
      </c>
      <c r="J26" s="20">
        <v>4</v>
      </c>
      <c r="K26" s="20" t="s">
        <v>113</v>
      </c>
      <c r="L26" s="25">
        <v>0.81</v>
      </c>
      <c r="M26" s="33">
        <f t="shared" si="1"/>
        <v>127.97748089999997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32</v>
      </c>
      <c r="F28" s="32">
        <f>F25+F26+F27</f>
        <v>9429.689999999999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6421.14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3239</v>
      </c>
      <c r="C32" t="s">
        <v>20</v>
      </c>
      <c r="D32" s="5">
        <v>3.31</v>
      </c>
      <c r="E32" t="s">
        <v>17</v>
      </c>
      <c r="F32" s="5">
        <v>10721.09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90</v>
      </c>
      <c r="D34" s="5"/>
      <c r="E34" t="s">
        <v>17</v>
      </c>
      <c r="F34" s="11">
        <f>B34*D34</f>
        <v>0</v>
      </c>
      <c r="J34" s="20"/>
      <c r="K34" s="30" t="s">
        <v>57</v>
      </c>
      <c r="L34" s="28">
        <f>SUM(L23:L33)</f>
        <v>10.540000000000001</v>
      </c>
      <c r="M34" s="34">
        <f>SUM(M23:M33)</f>
        <v>1665.2872205999997</v>
      </c>
    </row>
    <row r="35" spans="1:11" ht="12.75">
      <c r="A35" s="4" t="s">
        <v>21</v>
      </c>
      <c r="B35" s="10"/>
      <c r="C35" s="10"/>
      <c r="F35" s="32">
        <f>SUM(F30:F34)</f>
        <v>17142.23</v>
      </c>
      <c r="K35" s="1" t="s">
        <v>61</v>
      </c>
    </row>
    <row r="36" spans="1:13" ht="12.75">
      <c r="A36" s="4" t="s">
        <v>69</v>
      </c>
      <c r="B36" s="10"/>
      <c r="C36" s="10"/>
      <c r="F36" s="8"/>
      <c r="J36" s="22" t="s">
        <v>34</v>
      </c>
      <c r="K36" s="22"/>
      <c r="L36" s="22" t="s">
        <v>62</v>
      </c>
      <c r="M36" s="22" t="s">
        <v>40</v>
      </c>
    </row>
    <row r="37" spans="1:13" ht="12.75">
      <c r="A37" s="10" t="s">
        <v>70</v>
      </c>
      <c r="B37" s="10">
        <v>3</v>
      </c>
      <c r="C37" s="10"/>
      <c r="D37" s="5">
        <v>5483</v>
      </c>
      <c r="F37" s="36">
        <f>B37*D37</f>
        <v>16449</v>
      </c>
      <c r="J37" s="23" t="s">
        <v>35</v>
      </c>
      <c r="K37" s="23" t="s">
        <v>36</v>
      </c>
      <c r="L37" s="23"/>
      <c r="M37" s="23" t="s">
        <v>63</v>
      </c>
    </row>
    <row r="38" spans="1:13" ht="12.75">
      <c r="A38" s="4" t="s">
        <v>77</v>
      </c>
      <c r="F38" s="8">
        <f>SUM(F37)</f>
        <v>16449</v>
      </c>
      <c r="J38" s="20">
        <v>1</v>
      </c>
      <c r="K38" s="20" t="s">
        <v>98</v>
      </c>
      <c r="L38" s="25" t="s">
        <v>115</v>
      </c>
      <c r="M38" s="25">
        <v>137.52</v>
      </c>
    </row>
    <row r="39" spans="1:13" ht="12.75">
      <c r="A39" s="4" t="s">
        <v>71</v>
      </c>
      <c r="B39" s="4"/>
      <c r="J39" s="20">
        <v>2</v>
      </c>
      <c r="K39" s="20" t="s">
        <v>102</v>
      </c>
      <c r="L39" s="25"/>
      <c r="M39" s="25">
        <v>138.46</v>
      </c>
    </row>
    <row r="40" spans="1:13" ht="12.75">
      <c r="A40" t="s">
        <v>22</v>
      </c>
      <c r="C40">
        <v>161849</v>
      </c>
      <c r="D40">
        <v>219171.6</v>
      </c>
      <c r="E40">
        <v>5945.5</v>
      </c>
      <c r="F40" s="35">
        <f>C40/D40*E40</f>
        <v>4390.50145867439</v>
      </c>
      <c r="J40" s="20">
        <v>3</v>
      </c>
      <c r="K40" s="20" t="s">
        <v>105</v>
      </c>
      <c r="L40" s="25" t="s">
        <v>106</v>
      </c>
      <c r="M40" s="25">
        <v>320</v>
      </c>
    </row>
    <row r="41" spans="1:13" ht="12.75">
      <c r="A41" t="s">
        <v>23</v>
      </c>
      <c r="C41">
        <v>151138</v>
      </c>
      <c r="D41">
        <v>219171.6</v>
      </c>
      <c r="E41">
        <v>5945.5</v>
      </c>
      <c r="F41" s="35">
        <f>C41/D41*E41</f>
        <v>4099.94259748982</v>
      </c>
      <c r="J41" s="20">
        <v>4</v>
      </c>
      <c r="K41" s="20" t="s">
        <v>107</v>
      </c>
      <c r="L41" s="25" t="s">
        <v>108</v>
      </c>
      <c r="M41" s="25">
        <v>33.2</v>
      </c>
    </row>
    <row r="42" spans="1:13" ht="12.75">
      <c r="A42" t="s">
        <v>24</v>
      </c>
      <c r="F42" s="11">
        <f>M34</f>
        <v>1665.2872205999997</v>
      </c>
      <c r="J42" s="20">
        <v>5</v>
      </c>
      <c r="K42" s="20" t="s">
        <v>109</v>
      </c>
      <c r="L42" s="25" t="s">
        <v>110</v>
      </c>
      <c r="M42" s="25">
        <v>180.63</v>
      </c>
    </row>
    <row r="43" spans="1:13" ht="12.75">
      <c r="A43" t="s">
        <v>82</v>
      </c>
      <c r="F43" s="5">
        <v>0</v>
      </c>
      <c r="J43" s="20">
        <v>6</v>
      </c>
      <c r="K43" s="20" t="s">
        <v>111</v>
      </c>
      <c r="L43" s="25" t="s">
        <v>112</v>
      </c>
      <c r="M43" s="25">
        <v>157.51</v>
      </c>
    </row>
    <row r="44" spans="1:13" ht="12.75">
      <c r="A44" t="s">
        <v>25</v>
      </c>
      <c r="F44" s="11">
        <f>M62</f>
        <v>967.32</v>
      </c>
      <c r="J44" s="20">
        <v>7</v>
      </c>
      <c r="K44" s="20"/>
      <c r="L44" s="25"/>
      <c r="M44" s="25"/>
    </row>
    <row r="45" spans="1:13" ht="12.75">
      <c r="A45" t="s">
        <v>26</v>
      </c>
      <c r="F45" s="5"/>
      <c r="J45" s="20">
        <v>8</v>
      </c>
      <c r="K45" s="20"/>
      <c r="L45" s="25"/>
      <c r="M45" s="25"/>
    </row>
    <row r="46" spans="1:13" ht="12.75">
      <c r="A46" t="s">
        <v>27</v>
      </c>
      <c r="F46" s="5"/>
      <c r="J46" s="20">
        <v>9</v>
      </c>
      <c r="K46" s="20"/>
      <c r="L46" s="25"/>
      <c r="M46" s="25"/>
    </row>
    <row r="47" spans="2:13" ht="12.75">
      <c r="B47">
        <v>5945.5</v>
      </c>
      <c r="C47" t="s">
        <v>16</v>
      </c>
      <c r="D47" s="11">
        <v>0.54</v>
      </c>
      <c r="E47" t="s">
        <v>17</v>
      </c>
      <c r="F47" s="11">
        <f>B47*D47</f>
        <v>3210.57</v>
      </c>
      <c r="J47" s="20">
        <v>10</v>
      </c>
      <c r="K47" s="20"/>
      <c r="L47" s="25"/>
      <c r="M47" s="25"/>
    </row>
    <row r="48" spans="1:13" ht="12.75">
      <c r="A48" s="46" t="s">
        <v>91</v>
      </c>
      <c r="B48" s="46"/>
      <c r="C48" s="46"/>
      <c r="D48" s="46"/>
      <c r="E48" s="46"/>
      <c r="F48" s="47">
        <v>0</v>
      </c>
      <c r="J48" s="20">
        <v>11</v>
      </c>
      <c r="K48" s="20"/>
      <c r="L48" s="25"/>
      <c r="M48" s="25"/>
    </row>
    <row r="49" spans="1:13" ht="12.75">
      <c r="A49" s="4" t="s">
        <v>74</v>
      </c>
      <c r="B49" s="10"/>
      <c r="C49" s="10"/>
      <c r="F49" s="32">
        <f>SUM(F40:F47)</f>
        <v>14333.62127676421</v>
      </c>
      <c r="J49" s="20">
        <v>12</v>
      </c>
      <c r="K49" s="20"/>
      <c r="L49" s="25"/>
      <c r="M49" s="25"/>
    </row>
    <row r="50" spans="1:13" ht="12.75">
      <c r="A50" s="4" t="s">
        <v>72</v>
      </c>
      <c r="F50" s="5"/>
      <c r="J50" s="20">
        <v>13</v>
      </c>
      <c r="K50" s="20"/>
      <c r="L50" s="25"/>
      <c r="M50" s="25"/>
    </row>
    <row r="51" spans="1:13" ht="12.75">
      <c r="A51" t="s">
        <v>28</v>
      </c>
      <c r="B51">
        <v>5945.5</v>
      </c>
      <c r="C51" t="s">
        <v>66</v>
      </c>
      <c r="D51" s="5">
        <v>0.23</v>
      </c>
      <c r="E51" t="s">
        <v>17</v>
      </c>
      <c r="F51" s="11">
        <f>B51*D51</f>
        <v>1367.4650000000001</v>
      </c>
      <c r="J51" s="20">
        <v>14</v>
      </c>
      <c r="K51" s="20"/>
      <c r="L51" s="25"/>
      <c r="M51" s="25"/>
    </row>
    <row r="52" spans="1:13" ht="12.75">
      <c r="A52" t="s">
        <v>29</v>
      </c>
      <c r="F52" s="5"/>
      <c r="J52" s="20">
        <v>15</v>
      </c>
      <c r="K52" s="20"/>
      <c r="L52" s="25"/>
      <c r="M52" s="25"/>
    </row>
    <row r="53" spans="1:13" ht="12.75">
      <c r="A53" s="7" t="s">
        <v>83</v>
      </c>
      <c r="F53" s="5"/>
      <c r="J53" s="20">
        <v>16</v>
      </c>
      <c r="K53" s="20"/>
      <c r="L53" s="25"/>
      <c r="M53" s="25"/>
    </row>
    <row r="54" spans="2:13" ht="12.75">
      <c r="B54">
        <v>5945.5</v>
      </c>
      <c r="C54" t="s">
        <v>16</v>
      </c>
      <c r="D54" s="11">
        <v>0.69</v>
      </c>
      <c r="E54" t="s">
        <v>17</v>
      </c>
      <c r="F54" s="11">
        <f>B54*D54</f>
        <v>4102.3949999999995</v>
      </c>
      <c r="J54" s="20">
        <v>17</v>
      </c>
      <c r="K54" s="20"/>
      <c r="L54" s="25"/>
      <c r="M54" s="25"/>
    </row>
    <row r="55" spans="1:13" ht="12.75">
      <c r="A55" s="4" t="s">
        <v>73</v>
      </c>
      <c r="F55" s="32">
        <f>F51+F54</f>
        <v>5469.86</v>
      </c>
      <c r="G55" s="7"/>
      <c r="H55" s="7"/>
      <c r="J55" s="20">
        <v>18</v>
      </c>
      <c r="K55" s="20"/>
      <c r="L55" s="25"/>
      <c r="M55" s="25"/>
    </row>
    <row r="56" spans="1:13" ht="12.75">
      <c r="A56" s="4" t="s">
        <v>75</v>
      </c>
      <c r="J56" s="20">
        <v>19</v>
      </c>
      <c r="K56" s="20"/>
      <c r="L56" s="25"/>
      <c r="M56" s="25"/>
    </row>
    <row r="57" spans="1:13" ht="12.75">
      <c r="A57" s="7" t="s">
        <v>30</v>
      </c>
      <c r="B57" s="7"/>
      <c r="C57" s="7"/>
      <c r="D57" s="7"/>
      <c r="E57" s="7"/>
      <c r="F57" s="7"/>
      <c r="J57" s="20">
        <v>20</v>
      </c>
      <c r="K57" s="20"/>
      <c r="L57" s="25"/>
      <c r="M57" s="25"/>
    </row>
    <row r="58" spans="2:13" ht="12.75">
      <c r="B58">
        <v>5945.5</v>
      </c>
      <c r="C58" t="s">
        <v>16</v>
      </c>
      <c r="D58" s="11">
        <v>2.17</v>
      </c>
      <c r="E58" t="s">
        <v>17</v>
      </c>
      <c r="F58" s="11">
        <f>B58*D58</f>
        <v>12901.734999999999</v>
      </c>
      <c r="J58" s="20">
        <v>21</v>
      </c>
      <c r="K58" s="20"/>
      <c r="L58" s="25"/>
      <c r="M58" s="25"/>
    </row>
    <row r="59" spans="1:13" ht="12.75">
      <c r="A59" s="4" t="s">
        <v>76</v>
      </c>
      <c r="F59" s="8">
        <f>SUM(F58)</f>
        <v>12901.734999999999</v>
      </c>
      <c r="J59" s="20">
        <v>22</v>
      </c>
      <c r="K59" s="20"/>
      <c r="L59" s="25"/>
      <c r="M59" s="25"/>
    </row>
    <row r="60" spans="1:13" ht="12.75">
      <c r="A60" s="49" t="s">
        <v>95</v>
      </c>
      <c r="B60" s="46"/>
      <c r="C60" s="46"/>
      <c r="D60" s="47">
        <v>0</v>
      </c>
      <c r="E60" s="46"/>
      <c r="F60" s="50">
        <f>D60*E7</f>
        <v>0</v>
      </c>
      <c r="J60" s="20">
        <v>23</v>
      </c>
      <c r="K60" s="20"/>
      <c r="L60" s="25"/>
      <c r="M60" s="25"/>
    </row>
    <row r="61" spans="1:13" ht="12.75">
      <c r="A61" s="1" t="s">
        <v>31</v>
      </c>
      <c r="B61" s="1"/>
      <c r="F61" s="32">
        <f>F28+F35+F38+F49+F55+F59+F60</f>
        <v>75726.13627676421</v>
      </c>
      <c r="J61" s="20">
        <v>24</v>
      </c>
      <c r="K61" s="20"/>
      <c r="L61" s="25"/>
      <c r="M61" s="25"/>
    </row>
    <row r="62" spans="1:13" ht="12.75">
      <c r="A62" s="1" t="s">
        <v>93</v>
      </c>
      <c r="B62" s="37"/>
      <c r="C62" s="37">
        <v>0.058</v>
      </c>
      <c r="D62" s="1"/>
      <c r="E62" s="1"/>
      <c r="F62" s="32">
        <f>F61*5.8%</f>
        <v>4392.115904052324</v>
      </c>
      <c r="J62" s="20"/>
      <c r="K62" s="20"/>
      <c r="L62" s="31" t="s">
        <v>64</v>
      </c>
      <c r="M62" s="34">
        <f>SUM(M38:M61)</f>
        <v>967.32</v>
      </c>
    </row>
    <row r="63" spans="1:6" ht="15">
      <c r="A63" s="12" t="s">
        <v>33</v>
      </c>
      <c r="B63" s="12"/>
      <c r="C63" s="12"/>
      <c r="D63" s="12"/>
      <c r="E63" s="12"/>
      <c r="F63" s="43">
        <f>F61+F62</f>
        <v>80118.25218081653</v>
      </c>
    </row>
    <row r="64" spans="2:6" ht="12.75">
      <c r="B64" s="38" t="s">
        <v>78</v>
      </c>
      <c r="C64" s="39" t="s">
        <v>79</v>
      </c>
      <c r="D64" s="22" t="s">
        <v>80</v>
      </c>
      <c r="E64" s="22" t="s">
        <v>81</v>
      </c>
      <c r="F64" s="42" t="s">
        <v>99</v>
      </c>
    </row>
    <row r="65" spans="1:6" ht="12.75">
      <c r="A65" s="13"/>
      <c r="B65" s="40">
        <v>41730</v>
      </c>
      <c r="C65" s="41">
        <v>-91485</v>
      </c>
      <c r="D65" s="44">
        <f>F20</f>
        <v>82799.59000000001</v>
      </c>
      <c r="E65" s="44">
        <f>F63</f>
        <v>80118.25218081653</v>
      </c>
      <c r="F65" s="45">
        <f>C65+D65-E65</f>
        <v>-88803.66218081652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2014-01-20T11:21:30Z</cp:lastPrinted>
  <dcterms:created xsi:type="dcterms:W3CDTF">2008-08-18T07:30:19Z</dcterms:created>
  <dcterms:modified xsi:type="dcterms:W3CDTF">2014-06-17T09:41:04Z</dcterms:modified>
  <cp:category/>
  <cp:version/>
  <cp:contentType/>
  <cp:contentStatus/>
</cp:coreProperties>
</file>