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<sst xmlns="http://schemas.openxmlformats.org/spreadsheetml/2006/main" count="121" uniqueCount="96">
  <si>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</si>
  <si>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</si>
  <si>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</si>
  <si>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</si>
  <si>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</si>
  <si>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</si>
  <si>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</si>
  <si>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</si>
  <si>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</si>
  <si>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</si>
  <si>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</si>
  <si>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</si>
  <si>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</si>
  <si>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</si>
  <si>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</si>
  <si>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</si>
  <si>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</si>
  <si>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</si>
  <si>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</si>
  <si>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</si>
  <si>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</si>
  <si>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</si>
  <si>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</si>
  <si>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</si>
  <si>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</si>
  <si>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</si>
  <si>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</si>
  <si>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</si>
  <si>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</si>
  <si>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</si>
  <si>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</si>
  <si>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</si>
  <si>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</si>
  <si>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</si>
  <si>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</si>
  <si>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</si>
  <si>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</si>
  <si>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</si>
  <si>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</si>
  <si>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</si>
  <si>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</si>
  <si>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</si>
  <si>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</si>
  <si>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</si>
  <si>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</si>
  <si>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</si>
  <si>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</si>
  <si>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</si>
  <si>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</si>
  <si>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</si>
  <si>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</si>
  <si>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</si>
  <si>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</si>
  <si>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</si>
  <si>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</si>
  <si>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</si>
  <si>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</si>
  <si>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</si>
  <si>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</si>
  <si>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</si>
  <si>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</si>
  <si>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</si>
  <si>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</si>
  <si>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</si>
  <si>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</si>
  <si>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</si>
  <si>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</si>
  <si>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</si>
  <si>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</si>
  <si>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</si>
  <si>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</si>
  <si>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</si>
  <si>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</si>
  <si>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</si>
  <si>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</si>
  <si>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</si>
  <si>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</si>
  <si>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</si>
  <si>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</si>
  <si>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</si>
  <si>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</si>
  <si>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</si>
  <si>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</si>
  <si>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</si>
  <si>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</si>
  <si>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</si>
  <si>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</si>
  <si>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</si>
  <si>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</si>
  <si>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</si>
  <si>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</si>
  <si>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</si>
  <si>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</si>
  <si>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01.04</t>
  </si>
  <si>
    <t>март</t>
  </si>
  <si>
    <t xml:space="preserve">                    за 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</si>
</sst>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73</v>
      </c>
      <c r="C2" s="1"/>
      <c r="D2" s="1" t="s">
        <v>86</v>
      </c>
      <c r="K2" t="s">
        <v>95</v>
      </c>
    </row>
    <row r="3" spans="2:13" ht="12.75">
      <c r="B3" s="1" t="s">
        <v>81</v>
      </c>
      <c r="C3" s="8" t="s">
        <v>94</v>
      </c>
      <c r="D3" s="8" t="s">
        <v>92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90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72</v>
      </c>
      <c r="J7" s="14">
        <v>2</v>
      </c>
      <c r="K7" s="14" t="s">
        <v>49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1.4</v>
      </c>
      <c r="M8" s="46">
        <f t="shared" si="0"/>
        <v>192.34403999999998</v>
      </c>
    </row>
    <row r="9" spans="1:13" ht="12.75">
      <c r="A9" t="s">
        <v>4</v>
      </c>
      <c r="J9" s="16"/>
      <c r="K9" s="16" t="s">
        <v>51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72</v>
      </c>
      <c r="J10" s="15">
        <v>3</v>
      </c>
      <c r="K10" s="24" t="s">
        <v>52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72</v>
      </c>
      <c r="J11" s="16"/>
      <c r="K11" s="18" t="s">
        <v>55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72</v>
      </c>
      <c r="J12" s="14">
        <v>4</v>
      </c>
      <c r="K12" s="17" t="s">
        <v>53</v>
      </c>
      <c r="L12" s="22"/>
      <c r="M12" s="46">
        <f t="shared" si="0"/>
        <v>0</v>
      </c>
    </row>
    <row r="13" spans="10:13" ht="12.75">
      <c r="J13" s="16"/>
      <c r="K13" s="18" t="s">
        <v>54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57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58</v>
      </c>
      <c r="K16" s="26" t="s">
        <v>59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3697.68</v>
      </c>
      <c r="J17" s="15" t="s">
        <v>60</v>
      </c>
      <c r="K17" s="26" t="s">
        <v>61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0.8607022150219268</v>
      </c>
      <c r="J18" s="16" t="s">
        <v>62</v>
      </c>
      <c r="K18" s="18" t="s">
        <v>63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1.4</v>
      </c>
      <c r="M19" s="34">
        <f>SUM(M6:M18)</f>
        <v>192.34403999999998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3697.68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64</v>
      </c>
      <c r="L26" s="28">
        <v>0</v>
      </c>
      <c r="M26" s="34">
        <f>SUM(M23:M25)</f>
        <v>0</v>
      </c>
    </row>
    <row r="27" spans="1:11" ht="12.75">
      <c r="A27" s="6" t="s">
        <v>89</v>
      </c>
      <c r="F27" s="5">
        <v>0</v>
      </c>
      <c r="K27" s="1" t="s">
        <v>68</v>
      </c>
    </row>
    <row r="28" spans="1:13" ht="12.75">
      <c r="A28" s="4" t="s">
        <v>39</v>
      </c>
      <c r="F28" s="32">
        <f>F25+F26+F27</f>
        <v>1156.32</v>
      </c>
      <c r="J28" s="22" t="s">
        <v>41</v>
      </c>
      <c r="K28" s="22"/>
      <c r="L28" s="22" t="s">
        <v>69</v>
      </c>
      <c r="M28" s="22" t="s">
        <v>47</v>
      </c>
    </row>
    <row r="29" spans="1:13" ht="12.75">
      <c r="A29" s="4" t="s">
        <v>20</v>
      </c>
      <c r="J29" s="23" t="s">
        <v>42</v>
      </c>
      <c r="K29" s="23" t="s">
        <v>43</v>
      </c>
      <c r="L29" s="23"/>
      <c r="M29" s="23" t="s">
        <v>70</v>
      </c>
    </row>
    <row r="30" spans="1:13" ht="12.75">
      <c r="A30" t="s">
        <v>82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83</v>
      </c>
      <c r="J31" s="23">
        <v>2</v>
      </c>
      <c r="K31" s="42"/>
      <c r="L31" s="23"/>
      <c r="M31" s="23"/>
    </row>
    <row r="32" spans="2:13" ht="12.75">
      <c r="B32">
        <f>F32/D32</f>
        <v>94</v>
      </c>
      <c r="C32" t="s">
        <v>21</v>
      </c>
      <c r="D32" s="5">
        <v>3.31</v>
      </c>
      <c r="E32" t="s">
        <v>18</v>
      </c>
      <c r="F32" s="5">
        <v>311.14</v>
      </c>
      <c r="J32" s="23">
        <v>3</v>
      </c>
      <c r="K32" s="42"/>
      <c r="L32" s="23"/>
      <c r="M32" s="23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5">
        <v>4</v>
      </c>
      <c r="K33" s="42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71</v>
      </c>
      <c r="M34" s="34">
        <f>SUM(M30:M33)</f>
        <v>0</v>
      </c>
    </row>
    <row r="35" spans="1:6" ht="12.75">
      <c r="A35" s="4" t="s">
        <v>22</v>
      </c>
      <c r="B35" s="10"/>
      <c r="C35" s="10"/>
      <c r="F35" s="32">
        <f>SUM(F30:F34)</f>
        <v>722.944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166307</v>
      </c>
      <c r="D37">
        <v>219171.6</v>
      </c>
      <c r="E37">
        <v>279.1</v>
      </c>
      <c r="F37" s="35">
        <f>C37/D37*E37</f>
        <v>211.78055779124668</v>
      </c>
    </row>
    <row r="38" spans="1:6" ht="12.75">
      <c r="A38" t="s">
        <v>25</v>
      </c>
      <c r="C38">
        <v>151138</v>
      </c>
      <c r="D38">
        <v>219171.6</v>
      </c>
      <c r="E38">
        <v>279.1</v>
      </c>
      <c r="F38" s="35">
        <f>C38/D38*E38</f>
        <v>192.46387670665362</v>
      </c>
    </row>
    <row r="39" spans="1:6" ht="12.75">
      <c r="A39" t="s">
        <v>26</v>
      </c>
      <c r="F39" s="11">
        <f>M26</f>
        <v>0</v>
      </c>
    </row>
    <row r="40" spans="1:6" ht="12.75">
      <c r="A40" t="s">
        <v>78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381.3</v>
      </c>
      <c r="C44" t="s">
        <v>17</v>
      </c>
      <c r="D44" s="11">
        <v>0.35</v>
      </c>
      <c r="E44" t="s">
        <v>18</v>
      </c>
      <c r="F44" s="11">
        <f>B44*D44</f>
        <v>133.45499999999998</v>
      </c>
    </row>
    <row r="45" spans="1:6" ht="12.75">
      <c r="A45" s="4" t="s">
        <v>30</v>
      </c>
      <c r="B45" s="10"/>
      <c r="C45" s="10"/>
      <c r="F45" s="32">
        <f>SUM(F37:F44)</f>
        <v>537.6994344979003</v>
      </c>
    </row>
    <row r="46" spans="1:6" ht="12.75">
      <c r="A46" s="4" t="s">
        <v>31</v>
      </c>
      <c r="F46" s="5"/>
    </row>
    <row r="47" spans="1:6" ht="12.75">
      <c r="A47" t="s">
        <v>32</v>
      </c>
      <c r="B47">
        <v>381.3</v>
      </c>
      <c r="C47" t="s">
        <v>72</v>
      </c>
      <c r="D47" s="5">
        <v>0.22</v>
      </c>
      <c r="E47" t="s">
        <v>18</v>
      </c>
      <c r="F47" s="11">
        <f>B47*D47</f>
        <v>83.88600000000001</v>
      </c>
    </row>
    <row r="48" spans="1:6" ht="12.75">
      <c r="A48" t="s">
        <v>33</v>
      </c>
      <c r="F48" s="5"/>
    </row>
    <row r="49" spans="1:6" ht="12.75">
      <c r="A49" s="7" t="s">
        <v>79</v>
      </c>
      <c r="F49" s="5"/>
    </row>
    <row r="50" spans="2:6" ht="12.75">
      <c r="B50">
        <v>381.3</v>
      </c>
      <c r="C50" t="s">
        <v>17</v>
      </c>
      <c r="D50" s="11">
        <v>0.67</v>
      </c>
      <c r="E50" t="s">
        <v>18</v>
      </c>
      <c r="F50" s="11">
        <f>B50*D50</f>
        <v>255.47100000000003</v>
      </c>
    </row>
    <row r="51" spans="1:6" ht="12.75">
      <c r="A51" s="4" t="s">
        <v>34</v>
      </c>
      <c r="F51" s="32">
        <f>F47+F50</f>
        <v>339.357</v>
      </c>
    </row>
    <row r="52" ht="12.75">
      <c r="A52" s="4" t="s">
        <v>35</v>
      </c>
    </row>
    <row r="53" spans="1:6" ht="12.75">
      <c r="A53" s="7" t="s">
        <v>36</v>
      </c>
      <c r="B53" s="7"/>
      <c r="C53" s="7"/>
      <c r="D53" s="7"/>
      <c r="E53" s="7"/>
      <c r="F53" s="7"/>
    </row>
    <row r="54" spans="2:6" ht="12.75">
      <c r="B54">
        <v>381.3</v>
      </c>
      <c r="C54" t="s">
        <v>17</v>
      </c>
      <c r="D54" s="11">
        <v>2.36</v>
      </c>
      <c r="E54" t="s">
        <v>18</v>
      </c>
      <c r="F54" s="11">
        <f>B54*D54</f>
        <v>899.8679999999999</v>
      </c>
    </row>
    <row r="55" spans="1:6" ht="12.75">
      <c r="A55" s="4" t="s">
        <v>37</v>
      </c>
      <c r="F55" s="32">
        <f>SUM(F54)</f>
        <v>899.8679999999999</v>
      </c>
    </row>
    <row r="56" spans="1:6" ht="12.75">
      <c r="A56" s="47" t="s">
        <v>91</v>
      </c>
      <c r="B56" s="48"/>
      <c r="C56" s="48"/>
      <c r="D56" s="49">
        <v>0</v>
      </c>
      <c r="E56" s="48"/>
      <c r="F56" s="50">
        <f>D56*E7</f>
        <v>0</v>
      </c>
    </row>
    <row r="57" spans="1:6" ht="12.75">
      <c r="A57" s="1" t="s">
        <v>38</v>
      </c>
      <c r="B57" s="1"/>
      <c r="F57" s="32">
        <f>F28+F35+F45+F51+F55+F56</f>
        <v>3656.1884344979003</v>
      </c>
    </row>
    <row r="58" spans="1:6" ht="12.75">
      <c r="A58" s="1" t="s">
        <v>88</v>
      </c>
      <c r="B58" s="36"/>
      <c r="C58" s="36">
        <v>0.058</v>
      </c>
      <c r="D58" s="1"/>
      <c r="E58" s="1"/>
      <c r="F58" s="32">
        <f>F57*5.8%</f>
        <v>212.0589292008782</v>
      </c>
    </row>
    <row r="59" spans="1:6" ht="15">
      <c r="A59" s="12" t="s">
        <v>40</v>
      </c>
      <c r="B59" s="12"/>
      <c r="C59" s="3"/>
      <c r="D59" s="12"/>
      <c r="E59" s="12"/>
      <c r="F59" s="43">
        <f>F57+F58</f>
        <v>3868.2473636987784</v>
      </c>
    </row>
    <row r="60" spans="2:6" ht="12.75">
      <c r="B60" s="37" t="s">
        <v>74</v>
      </c>
      <c r="C60" s="38" t="s">
        <v>75</v>
      </c>
      <c r="D60" s="22" t="s">
        <v>76</v>
      </c>
      <c r="E60" s="22" t="s">
        <v>77</v>
      </c>
      <c r="F60" s="41" t="s">
        <v>93</v>
      </c>
    </row>
    <row r="61" spans="1:6" ht="12.75">
      <c r="A61" s="13"/>
      <c r="B61" s="39">
        <v>41699</v>
      </c>
      <c r="C61" s="40">
        <v>17052</v>
      </c>
      <c r="D61" s="44">
        <f>F20</f>
        <v>3697.68</v>
      </c>
      <c r="E61" s="44">
        <f>F59</f>
        <v>3868.2473636987784</v>
      </c>
      <c r="F61" s="45">
        <f>C61+D61-E61</f>
        <v>16881.432636301222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2014-05-20T17:34:35Z</dcterms:modified>
  <cp:category/>
  <cp:version/>
  <cp:contentType/>
  <cp:contentStatus/>
</cp:coreProperties>
</file>