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<sst xmlns="http://schemas.openxmlformats.org/spreadsheetml/2006/main" count="124" uniqueCount="99">
  <si>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</si>
  <si>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</si>
  <si>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</si>
  <si>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</si>
  <si>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</si>
  <si>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</si>
  <si>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</si>
  <si>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</si>
  <si>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</si>
  <si>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</si>
  <si>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</si>
  <si>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</si>
  <si>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</si>
  <si>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</si>
  <si>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</si>
  <si>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</si>
  <si>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</si>
  <si>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</si>
  <si>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</si>
  <si>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</si>
  <si>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</si>
  <si>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</si>
  <si>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</si>
  <si>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</si>
  <si>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</si>
  <si>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</si>
  <si>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</si>
  <si>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</si>
  <si>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</si>
  <si>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</si>
  <si>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</si>
  <si>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</si>
  <si>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</si>
  <si>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</si>
  <si>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</si>
  <si>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</si>
  <si>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</si>
  <si>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</si>
  <si>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</si>
  <si>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</si>
  <si>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</si>
  <si>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</si>
  <si>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</si>
  <si>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</si>
  <si>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</si>
  <si>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</si>
  <si>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</si>
  <si>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</si>
  <si>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</si>
  <si>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</si>
  <si>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</si>
  <si>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</si>
  <si>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</si>
  <si>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</si>
  <si>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</si>
  <si>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</si>
  <si>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</si>
  <si>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</si>
  <si>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</si>
  <si>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</si>
  <si>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</si>
  <si>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</si>
  <si>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</si>
  <si>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</si>
  <si>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</si>
  <si>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</si>
  <si>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</si>
  <si>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</si>
  <si>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</si>
  <si>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</si>
  <si>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</si>
  <si>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</si>
  <si>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</si>
  <si>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</si>
  <si>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</si>
  <si>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</si>
  <si>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</si>
  <si>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</si>
  <si>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</si>
  <si>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</si>
  <si>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</si>
  <si>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</si>
  <si>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</si>
  <si>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</si>
  <si>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</si>
  <si>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</si>
  <si>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</si>
  <si>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</si>
  <si>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</si>
  <si>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</si>
  <si>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</si>
  <si>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</si>
  <si>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</si>
  <si>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</si>
  <si>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</si>
  <si>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</si>
  <si>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ост.на 01.04.</t>
  </si>
  <si>
    <t>март</t>
  </si>
  <si>
    <t xml:space="preserve">                    за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</si>
</sst>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F39" sqref="F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1</v>
      </c>
      <c r="M6" s="47">
        <f>L6*114.3*1.202</f>
        <v>137.3886</v>
      </c>
    </row>
    <row r="7" spans="1:13" ht="12.75">
      <c r="A7" t="s">
        <v>2</v>
      </c>
      <c r="E7">
        <v>1573.6</v>
      </c>
      <c r="F7" t="s">
        <v>72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1</v>
      </c>
      <c r="M8" s="47">
        <f t="shared" si="0"/>
        <v>137.3886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72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72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72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18410.47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18545.46</v>
      </c>
      <c r="J17" s="15" t="s">
        <v>59</v>
      </c>
      <c r="K17" s="26" t="s">
        <v>60</v>
      </c>
      <c r="L17" s="21">
        <v>1.72</v>
      </c>
      <c r="M17" s="47">
        <f t="shared" si="0"/>
        <v>236.308392</v>
      </c>
    </row>
    <row r="18" spans="2:13" ht="12.75">
      <c r="B18" t="s">
        <v>11</v>
      </c>
      <c r="F18" s="9">
        <f>F17/F16</f>
        <v>1.0073322408390442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95</v>
      </c>
      <c r="F19" s="5">
        <v>862.5</v>
      </c>
      <c r="J19" s="20"/>
      <c r="K19" s="27" t="s">
        <v>63</v>
      </c>
      <c r="L19" s="28">
        <f>SUM(L6:L18)</f>
        <v>7.72</v>
      </c>
      <c r="M19" s="35">
        <f>SUM(M6:M18)</f>
        <v>1060.639992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19407.96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4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4">
        <f aca="true" t="shared" si="1" ref="M24:M30">L24*114.3*1.202*1.15</f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6738.41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1699.488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85</v>
      </c>
      <c r="J31" s="20"/>
      <c r="K31" s="30" t="s">
        <v>63</v>
      </c>
      <c r="L31" s="28">
        <f>SUM(L23:L30)</f>
        <v>0</v>
      </c>
      <c r="M31" s="35">
        <f>SUM(M23:M30)</f>
        <v>0</v>
      </c>
    </row>
    <row r="32" spans="2:11" ht="12.75">
      <c r="B32">
        <f>F32/D32</f>
        <v>394</v>
      </c>
      <c r="C32" t="s">
        <v>20</v>
      </c>
      <c r="D32" s="5">
        <v>3.31</v>
      </c>
      <c r="E32" t="s">
        <v>17</v>
      </c>
      <c r="F32" s="5">
        <v>1304.14</v>
      </c>
      <c r="K32" s="1" t="s">
        <v>67</v>
      </c>
    </row>
    <row r="33" spans="1:13" ht="12.75">
      <c r="A33" t="s">
        <v>86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87</v>
      </c>
      <c r="B34">
        <v>24</v>
      </c>
      <c r="C34" t="s">
        <v>88</v>
      </c>
      <c r="D34" s="5">
        <v>0</v>
      </c>
      <c r="F34" s="5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10"/>
      <c r="C35" s="10"/>
      <c r="F35" s="33">
        <f>SUM(F30:F34)</f>
        <v>3003.628</v>
      </c>
      <c r="J35" s="23">
        <v>1</v>
      </c>
      <c r="K35" s="45"/>
      <c r="L35" s="23"/>
      <c r="M35" s="23"/>
    </row>
    <row r="36" spans="1:13" ht="12.75">
      <c r="A36" s="4" t="s">
        <v>22</v>
      </c>
      <c r="B36" s="4"/>
      <c r="J36" s="23">
        <v>2</v>
      </c>
      <c r="K36" s="45"/>
      <c r="L36" s="23"/>
      <c r="M36" s="23"/>
    </row>
    <row r="37" spans="1:13" ht="12.75">
      <c r="A37" t="s">
        <v>23</v>
      </c>
      <c r="C37">
        <v>166307</v>
      </c>
      <c r="D37">
        <v>219171.6</v>
      </c>
      <c r="E37">
        <v>1537.6</v>
      </c>
      <c r="F37" s="36">
        <f>C37/D37*E37</f>
        <v>1166.728003080691</v>
      </c>
      <c r="J37" s="23">
        <v>3</v>
      </c>
      <c r="K37" s="45"/>
      <c r="L37" s="23"/>
      <c r="M37" s="23"/>
    </row>
    <row r="38" spans="1:13" ht="12.75">
      <c r="A38" t="s">
        <v>24</v>
      </c>
      <c r="C38">
        <v>151138</v>
      </c>
      <c r="D38">
        <v>219171.6</v>
      </c>
      <c r="E38">
        <v>1537.6</v>
      </c>
      <c r="F38" s="36">
        <f>C38/D38*E38</f>
        <v>1060.3097700614494</v>
      </c>
      <c r="J38" s="23">
        <v>4</v>
      </c>
      <c r="K38" s="45"/>
      <c r="L38" s="23"/>
      <c r="M38" s="23"/>
    </row>
    <row r="39" spans="1:13" ht="12.75">
      <c r="A39" t="s">
        <v>25</v>
      </c>
      <c r="F39" s="11">
        <f>M31</f>
        <v>0</v>
      </c>
      <c r="J39" s="23">
        <v>5</v>
      </c>
      <c r="K39" s="45"/>
      <c r="L39" s="23"/>
      <c r="M39" s="23"/>
    </row>
    <row r="40" spans="1:13" ht="12.75">
      <c r="A40" t="s">
        <v>79</v>
      </c>
      <c r="F40" s="5">
        <v>0</v>
      </c>
      <c r="J40" s="23">
        <v>6</v>
      </c>
      <c r="K40" s="45"/>
      <c r="L40" s="23"/>
      <c r="M40" s="23"/>
    </row>
    <row r="41" spans="1:13" ht="12.75">
      <c r="A41" t="s">
        <v>26</v>
      </c>
      <c r="F41" s="11">
        <f>M54</f>
        <v>0</v>
      </c>
      <c r="J41" s="23">
        <v>7</v>
      </c>
      <c r="K41" s="45"/>
      <c r="L41" s="23"/>
      <c r="M41" s="23"/>
    </row>
    <row r="42" spans="1:13" ht="12.75">
      <c r="A42" t="s">
        <v>27</v>
      </c>
      <c r="F42" s="5"/>
      <c r="J42" s="23">
        <v>8</v>
      </c>
      <c r="K42" s="45"/>
      <c r="L42" s="23"/>
      <c r="M42" s="23"/>
    </row>
    <row r="43" spans="1:13" ht="12.75">
      <c r="A43" t="s">
        <v>28</v>
      </c>
      <c r="F43" s="5"/>
      <c r="J43" s="23">
        <v>9</v>
      </c>
      <c r="K43" s="45"/>
      <c r="L43" s="23"/>
      <c r="M43" s="23"/>
    </row>
    <row r="44" spans="2:13" ht="12.75">
      <c r="B44">
        <v>1573.6</v>
      </c>
      <c r="C44" t="s">
        <v>16</v>
      </c>
      <c r="D44" s="11">
        <v>0.35</v>
      </c>
      <c r="E44" t="s">
        <v>17</v>
      </c>
      <c r="F44" s="11">
        <f>B44*D44</f>
        <v>550.7599999999999</v>
      </c>
      <c r="J44" s="25">
        <v>10</v>
      </c>
      <c r="K44" s="46"/>
      <c r="L44" s="25"/>
      <c r="M44" s="25"/>
    </row>
    <row r="45" spans="1:13" ht="12.75">
      <c r="A45" t="s">
        <v>89</v>
      </c>
      <c r="D45" s="11"/>
      <c r="F45" s="11">
        <v>0</v>
      </c>
      <c r="J45" s="25">
        <v>11</v>
      </c>
      <c r="K45" s="46"/>
      <c r="L45" s="25"/>
      <c r="M45" s="25"/>
    </row>
    <row r="46" spans="1:13" ht="12.75">
      <c r="A46" s="4" t="s">
        <v>29</v>
      </c>
      <c r="B46" s="10"/>
      <c r="C46" s="10"/>
      <c r="F46" s="33">
        <f>SUM(F37:F45)</f>
        <v>2777.79777314214</v>
      </c>
      <c r="J46" s="25">
        <v>12</v>
      </c>
      <c r="K46" s="46"/>
      <c r="L46" s="25"/>
      <c r="M46" s="25"/>
    </row>
    <row r="47" spans="1:13" ht="12.75">
      <c r="A47" s="4" t="s">
        <v>30</v>
      </c>
      <c r="F47" s="5"/>
      <c r="J47" s="25">
        <v>13</v>
      </c>
      <c r="K47" s="46"/>
      <c r="L47" s="25"/>
      <c r="M47" s="25"/>
    </row>
    <row r="48" spans="1:13" ht="12.75">
      <c r="A48" t="s">
        <v>31</v>
      </c>
      <c r="B48">
        <v>1573.6</v>
      </c>
      <c r="C48" t="s">
        <v>72</v>
      </c>
      <c r="D48" s="5">
        <v>0.22</v>
      </c>
      <c r="E48" t="s">
        <v>17</v>
      </c>
      <c r="F48" s="11">
        <f>B48*D48</f>
        <v>346.192</v>
      </c>
      <c r="J48" s="25">
        <v>14</v>
      </c>
      <c r="K48" s="46"/>
      <c r="L48" s="25"/>
      <c r="M48" s="25"/>
    </row>
    <row r="49" spans="1:13" ht="12.75">
      <c r="A49" t="s">
        <v>32</v>
      </c>
      <c r="F49" s="5"/>
      <c r="J49" s="25">
        <v>15</v>
      </c>
      <c r="K49" s="46"/>
      <c r="L49" s="25"/>
      <c r="M49" s="25"/>
    </row>
    <row r="50" spans="1:13" ht="12.75">
      <c r="A50" s="7" t="s">
        <v>80</v>
      </c>
      <c r="F50" s="5"/>
      <c r="J50" s="25">
        <v>16</v>
      </c>
      <c r="K50" s="46"/>
      <c r="L50" s="25"/>
      <c r="M50" s="25"/>
    </row>
    <row r="51" spans="2:13" ht="12.75">
      <c r="B51">
        <v>1573.6</v>
      </c>
      <c r="C51" t="s">
        <v>16</v>
      </c>
      <c r="D51" s="11">
        <v>0.67</v>
      </c>
      <c r="E51" t="s">
        <v>17</v>
      </c>
      <c r="F51" s="11">
        <f>B51*D51</f>
        <v>1054.312</v>
      </c>
      <c r="J51" s="25">
        <v>17</v>
      </c>
      <c r="K51" s="46"/>
      <c r="L51" s="25"/>
      <c r="M51" s="25"/>
    </row>
    <row r="52" spans="1:13" ht="12.75">
      <c r="A52" s="4" t="s">
        <v>33</v>
      </c>
      <c r="F52" s="33">
        <f>F48+F51</f>
        <v>1400.504</v>
      </c>
      <c r="J52" s="25">
        <v>18</v>
      </c>
      <c r="K52" s="46"/>
      <c r="L52" s="25"/>
      <c r="M52" s="25"/>
    </row>
    <row r="53" spans="1:13" ht="12.75">
      <c r="A53" s="4" t="s">
        <v>34</v>
      </c>
      <c r="J53" s="25">
        <v>19</v>
      </c>
      <c r="K53" s="46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70</v>
      </c>
      <c r="M54" s="35">
        <f>SUM(M35:M53)</f>
        <v>0</v>
      </c>
    </row>
    <row r="55" spans="2:6" ht="12.75">
      <c r="B55">
        <v>1573.6</v>
      </c>
      <c r="C55" t="s">
        <v>16</v>
      </c>
      <c r="D55" s="11">
        <v>2.36</v>
      </c>
      <c r="E55" t="s">
        <v>17</v>
      </c>
      <c r="F55" s="11">
        <f>B55*D55</f>
        <v>3713.6959999999995</v>
      </c>
    </row>
    <row r="56" spans="1:8" ht="12.75">
      <c r="A56" s="4" t="s">
        <v>36</v>
      </c>
      <c r="F56" s="33">
        <f>SUM(F55)</f>
        <v>3713.6959999999995</v>
      </c>
      <c r="G56" s="7"/>
      <c r="H56" s="7"/>
    </row>
    <row r="57" spans="1:8" ht="12.75">
      <c r="A57" s="48" t="s">
        <v>93</v>
      </c>
      <c r="B57" s="49"/>
      <c r="C57" s="49"/>
      <c r="D57" s="50">
        <v>0</v>
      </c>
      <c r="E57" s="49"/>
      <c r="F57" s="51">
        <f>D57*E7</f>
        <v>0</v>
      </c>
      <c r="G57" s="7"/>
      <c r="H57" s="7"/>
    </row>
    <row r="58" spans="1:6" ht="12.75">
      <c r="A58" s="1" t="s">
        <v>37</v>
      </c>
      <c r="B58" s="1"/>
      <c r="F58" s="33">
        <f>F28+F35+F46+F52+F56+F57</f>
        <v>17634.03577314214</v>
      </c>
    </row>
    <row r="59" spans="1:6" ht="12.75">
      <c r="A59" s="1" t="s">
        <v>91</v>
      </c>
      <c r="B59" s="37"/>
      <c r="C59" s="37">
        <v>0.058</v>
      </c>
      <c r="D59" s="1"/>
      <c r="E59" s="1"/>
      <c r="F59" s="33">
        <f>F58*5.8%</f>
        <v>1022.774074842244</v>
      </c>
    </row>
    <row r="60" spans="1:6" ht="15">
      <c r="A60" s="12" t="s">
        <v>39</v>
      </c>
      <c r="B60" s="12"/>
      <c r="C60" s="12"/>
      <c r="D60" s="12"/>
      <c r="E60" s="12"/>
      <c r="F60" s="32">
        <f>F58+F59</f>
        <v>18656.809847984383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96</v>
      </c>
    </row>
    <row r="62" spans="1:6" ht="12.75">
      <c r="A62" s="13"/>
      <c r="B62" s="40">
        <v>41699</v>
      </c>
      <c r="C62" s="41">
        <v>-161871</v>
      </c>
      <c r="D62" s="43">
        <f>F20</f>
        <v>19407.96</v>
      </c>
      <c r="E62" s="43">
        <f>F60</f>
        <v>18656.809847984383</v>
      </c>
      <c r="F62" s="44">
        <f>C62+D62-E62</f>
        <v>-161119.84984798438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2014-05-27T12:26:46Z</dcterms:modified>
  <cp:category/>
  <cp:version/>
  <cp:contentType/>
  <cp:contentStatus/>
</cp:coreProperties>
</file>