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<sst xmlns="http://schemas.openxmlformats.org/spreadsheetml/2006/main" count="146" uniqueCount="120">
  <si>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</si>
  <si>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</si>
  <si>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</si>
  <si>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</si>
  <si>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</si>
  <si>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</si>
  <si>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</si>
  <si>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</si>
  <si>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</si>
  <si>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</si>
  <si>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</si>
  <si>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</si>
  <si>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</si>
  <si>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</si>
  <si>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</si>
  <si>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</si>
  <si>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</si>
  <si>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</si>
  <si>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</si>
  <si>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</si>
  <si>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</si>
  <si>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</si>
  <si>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</si>
  <si>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</si>
  <si>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</si>
  <si>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</si>
  <si>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</si>
  <si>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</si>
  <si>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</si>
  <si>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</si>
  <si>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</si>
  <si>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</si>
  <si>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</si>
  <si>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</si>
  <si>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</si>
  <si>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</si>
  <si>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</si>
  <si>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</si>
  <si>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</si>
  <si>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</si>
  <si>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</si>
  <si>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</si>
  <si>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</si>
  <si>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</si>
  <si>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</si>
  <si>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</si>
  <si>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</si>
  <si>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</si>
  <si>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</si>
  <si>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</si>
  <si>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</si>
  <si>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</si>
  <si>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</si>
  <si>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</si>
  <si>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</si>
  <si>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</si>
  <si>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</si>
  <si>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</si>
  <si>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</si>
  <si>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</si>
  <si>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</si>
  <si>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</si>
  <si>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</si>
  <si>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</si>
  <si>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</si>
  <si>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</si>
  <si>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</si>
  <si>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</si>
  <si>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</si>
  <si>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</si>
  <si>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</si>
  <si>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</si>
  <si>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</si>
  <si>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</si>
  <si>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</si>
  <si>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</si>
  <si>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</si>
  <si>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</si>
  <si>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</si>
  <si>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</si>
  <si>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</si>
  <si>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</si>
  <si>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</si>
  <si>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</si>
  <si>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</si>
  <si>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</si>
  <si>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</si>
  <si>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</si>
  <si>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</si>
  <si>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</si>
  <si>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</si>
  <si>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</si>
  <si>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</si>
  <si>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</si>
  <si>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</si>
  <si>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</si>
  <si>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</si>
  <si>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</si>
  <si>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Лампа</t>
  </si>
  <si>
    <t>Прочистка канализации п-д3</t>
  </si>
  <si>
    <t>Труба Д 25 п.пр</t>
  </si>
  <si>
    <t>ост.на 01.07</t>
  </si>
  <si>
    <t>май-июнь</t>
  </si>
  <si>
    <t xml:space="preserve">                    за  май-июнь  2014 г.</t>
  </si>
  <si>
    <t>Промывка, опрессовка системы отопления</t>
  </si>
  <si>
    <t>Демонтаж, монтаж эл.узла (3шт)</t>
  </si>
  <si>
    <t>Смена трубы Д 25 п.пр (2мп) кв.29</t>
  </si>
  <si>
    <t>2мп</t>
  </si>
  <si>
    <t>Муфта 25</t>
  </si>
  <si>
    <t>2шт</t>
  </si>
  <si>
    <t>Завоз песка в песочницы, разгрузка</t>
  </si>
  <si>
    <t>Песок</t>
  </si>
  <si>
    <t>2,6м3</t>
  </si>
  <si>
    <t>Окраска игрового оборудования</t>
  </si>
  <si>
    <t>Краска красная, желтая, зеленая, синяя</t>
  </si>
  <si>
    <t>13,5кг</t>
  </si>
  <si>
    <t>Уайт-спирит</t>
  </si>
  <si>
    <t>1л.</t>
  </si>
  <si>
    <t>Смена ламп (11шт) п-д 1,2</t>
  </si>
  <si>
    <t>11шт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</si>
</sst>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65</v>
      </c>
      <c r="C2" s="1"/>
      <c r="D2" s="1" t="s">
        <v>67</v>
      </c>
      <c r="K2" t="s">
        <v>103</v>
      </c>
    </row>
    <row r="3" spans="2:13" ht="12.75">
      <c r="B3" s="1" t="s">
        <v>86</v>
      </c>
      <c r="C3" s="8" t="s">
        <v>102</v>
      </c>
      <c r="D3" s="8" t="s">
        <v>96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20">
        <v>1</v>
      </c>
      <c r="K6" s="20" t="s">
        <v>94</v>
      </c>
      <c r="L6" s="25">
        <v>8</v>
      </c>
      <c r="M6" s="48">
        <f>L6*114.3*1.202</f>
        <v>1099.1088</v>
      </c>
    </row>
    <row r="7" spans="1:13" ht="12.75">
      <c r="A7" t="s">
        <v>2</v>
      </c>
      <c r="E7">
        <v>5945.5</v>
      </c>
      <c r="F7" t="s">
        <v>66</v>
      </c>
      <c r="J7" s="14">
        <v>2</v>
      </c>
      <c r="K7" s="14" t="s">
        <v>42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66</v>
      </c>
      <c r="J8" s="15"/>
      <c r="K8" s="15" t="s">
        <v>43</v>
      </c>
      <c r="L8" s="21">
        <v>12</v>
      </c>
      <c r="M8" s="48">
        <f t="shared" si="0"/>
        <v>1648.6631999999997</v>
      </c>
    </row>
    <row r="9" spans="1:13" ht="12.75">
      <c r="A9" t="s">
        <v>4</v>
      </c>
      <c r="J9" s="16"/>
      <c r="K9" s="16" t="s">
        <v>44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66</v>
      </c>
      <c r="J10" s="15">
        <v>3</v>
      </c>
      <c r="K10" s="24" t="s">
        <v>45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66</v>
      </c>
      <c r="J11" s="16"/>
      <c r="K11" s="18" t="s">
        <v>48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66</v>
      </c>
      <c r="J12" s="14">
        <v>4</v>
      </c>
      <c r="K12" s="17" t="s">
        <v>46</v>
      </c>
      <c r="L12" s="22"/>
      <c r="M12" s="48">
        <f t="shared" si="0"/>
        <v>0</v>
      </c>
    </row>
    <row r="13" spans="10:13" ht="12.75">
      <c r="J13" s="16"/>
      <c r="K13" s="18" t="s">
        <v>47</v>
      </c>
      <c r="L13" s="23">
        <v>18</v>
      </c>
      <c r="M13" s="48">
        <f t="shared" si="0"/>
        <v>2472.9948</v>
      </c>
    </row>
    <row r="14" spans="2:13" ht="12.75">
      <c r="B14" s="1" t="s">
        <v>8</v>
      </c>
      <c r="C14" s="1"/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50</v>
      </c>
      <c r="L15" s="22"/>
      <c r="M15" s="48">
        <f t="shared" si="0"/>
        <v>0</v>
      </c>
    </row>
    <row r="16" spans="1:13" ht="12.75">
      <c r="A16" s="2" t="s">
        <v>9</v>
      </c>
      <c r="F16" s="11">
        <v>170833.52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160523.4</v>
      </c>
      <c r="J17" s="15" t="s">
        <v>53</v>
      </c>
      <c r="K17" s="26" t="s">
        <v>54</v>
      </c>
      <c r="L17" s="21">
        <v>12</v>
      </c>
      <c r="M17" s="48">
        <f t="shared" si="0"/>
        <v>1648.6631999999997</v>
      </c>
    </row>
    <row r="18" spans="2:13" ht="12.75">
      <c r="B18" t="s">
        <v>11</v>
      </c>
      <c r="F18" s="9">
        <f>F17/F16</f>
        <v>0.9396481439942231</v>
      </c>
      <c r="J18" s="16" t="s">
        <v>55</v>
      </c>
      <c r="K18" s="18" t="s">
        <v>56</v>
      </c>
      <c r="L18" s="23">
        <v>9.68</v>
      </c>
      <c r="M18" s="48">
        <f t="shared" si="0"/>
        <v>1329.921648</v>
      </c>
    </row>
    <row r="19" spans="1:13" ht="12.75">
      <c r="A19" s="7" t="s">
        <v>97</v>
      </c>
      <c r="B19" s="7"/>
      <c r="C19" s="7"/>
      <c r="D19" s="7"/>
      <c r="E19" s="7"/>
      <c r="F19" s="5">
        <v>2867.92</v>
      </c>
      <c r="J19" s="20"/>
      <c r="K19" s="27" t="s">
        <v>57</v>
      </c>
      <c r="L19" s="28">
        <f>SUM(L6:L18)</f>
        <v>59.68</v>
      </c>
      <c r="M19" s="34">
        <f>SUM(M6:M18)</f>
        <v>8199.351648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163391.32</v>
      </c>
      <c r="K20" s="1" t="s">
        <v>58</v>
      </c>
    </row>
    <row r="21" spans="10:13" ht="12.75">
      <c r="J21" s="22" t="s">
        <v>34</v>
      </c>
      <c r="K21" s="14"/>
      <c r="L21" s="22" t="s">
        <v>37</v>
      </c>
      <c r="M21" s="22" t="s">
        <v>40</v>
      </c>
    </row>
    <row r="22" spans="2:13" ht="12.75">
      <c r="B22" s="1" t="s">
        <v>13</v>
      </c>
      <c r="C22" s="1"/>
      <c r="J22" s="23" t="s">
        <v>35</v>
      </c>
      <c r="K22" s="23" t="s">
        <v>36</v>
      </c>
      <c r="L22" s="23" t="s">
        <v>59</v>
      </c>
      <c r="M22" s="23" t="s">
        <v>41</v>
      </c>
    </row>
    <row r="23" spans="10:13" ht="12.75">
      <c r="J23" s="20">
        <v>1</v>
      </c>
      <c r="K23" s="20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194.93</v>
      </c>
      <c r="M24" s="33">
        <f aca="true" t="shared" si="1" ref="M24:M33">L24*114.3*1.202*1.15</f>
        <v>30798.333767699998</v>
      </c>
    </row>
    <row r="25" spans="1:13" ht="12.75">
      <c r="A25" t="s">
        <v>15</v>
      </c>
      <c r="D25" t="s">
        <v>84</v>
      </c>
      <c r="F25" s="11">
        <v>15032.22</v>
      </c>
      <c r="J25" s="20">
        <v>3</v>
      </c>
      <c r="K25" s="20" t="s">
        <v>105</v>
      </c>
      <c r="L25" s="25">
        <v>9.36</v>
      </c>
      <c r="M25" s="33">
        <f t="shared" si="1"/>
        <v>1478.8508903999996</v>
      </c>
    </row>
    <row r="26" spans="1:13" ht="12.75">
      <c r="A26" s="6" t="s">
        <v>18</v>
      </c>
      <c r="D26" t="s">
        <v>85</v>
      </c>
      <c r="F26" s="5">
        <v>3827.16</v>
      </c>
      <c r="J26" s="20">
        <v>4</v>
      </c>
      <c r="K26" s="20" t="s">
        <v>106</v>
      </c>
      <c r="L26" s="25">
        <v>1.82</v>
      </c>
      <c r="M26" s="33">
        <f t="shared" si="1"/>
        <v>287.5543398</v>
      </c>
    </row>
    <row r="27" spans="1:13" ht="12.75">
      <c r="A27" s="6" t="s">
        <v>92</v>
      </c>
      <c r="F27" s="5">
        <v>0</v>
      </c>
      <c r="J27" s="20">
        <v>5</v>
      </c>
      <c r="K27" s="20" t="s">
        <v>110</v>
      </c>
      <c r="L27" s="25">
        <v>2</v>
      </c>
      <c r="M27" s="33">
        <f t="shared" si="1"/>
        <v>315.99377999999996</v>
      </c>
    </row>
    <row r="28" spans="1:13" ht="12.75">
      <c r="A28" s="4" t="s">
        <v>32</v>
      </c>
      <c r="F28" s="32">
        <f>F25+F26+F27</f>
        <v>18859.379999999997</v>
      </c>
      <c r="J28" s="20">
        <v>6</v>
      </c>
      <c r="K28" s="20" t="s">
        <v>113</v>
      </c>
      <c r="L28" s="25">
        <v>27.69</v>
      </c>
      <c r="M28" s="33">
        <f t="shared" si="1"/>
        <v>4374.9338841</v>
      </c>
    </row>
    <row r="29" spans="1:13" ht="12.75">
      <c r="A29" s="4" t="s">
        <v>19</v>
      </c>
      <c r="J29" s="20">
        <v>7</v>
      </c>
      <c r="K29" s="20" t="s">
        <v>118</v>
      </c>
      <c r="L29" s="25">
        <v>7.7</v>
      </c>
      <c r="M29" s="33">
        <f t="shared" si="1"/>
        <v>1216.5760529999998</v>
      </c>
    </row>
    <row r="30" spans="1:13" ht="12.75">
      <c r="A30" t="s">
        <v>87</v>
      </c>
      <c r="D30" s="5">
        <v>2.17</v>
      </c>
      <c r="E30" t="s">
        <v>17</v>
      </c>
      <c r="F30" s="11">
        <f>E7*D30</f>
        <v>12901.734999999999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5228</v>
      </c>
      <c r="C32" t="s">
        <v>20</v>
      </c>
      <c r="D32" s="5">
        <v>3.31</v>
      </c>
      <c r="E32" t="s">
        <v>17</v>
      </c>
      <c r="F32" s="5">
        <v>17304.68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1013.2</v>
      </c>
      <c r="C33" t="s">
        <v>16</v>
      </c>
      <c r="D33" s="5">
        <v>0.4</v>
      </c>
      <c r="E33" t="s">
        <v>17</v>
      </c>
      <c r="F33" s="11">
        <f>B33*D33</f>
        <v>405.28000000000003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90</v>
      </c>
      <c r="D34" s="5"/>
      <c r="E34" t="s">
        <v>17</v>
      </c>
      <c r="F34" s="11">
        <f>B34*D34</f>
        <v>0</v>
      </c>
      <c r="J34" s="20"/>
      <c r="K34" s="30" t="s">
        <v>57</v>
      </c>
      <c r="L34" s="28">
        <f>SUM(L23:L33)</f>
        <v>248.32999999999998</v>
      </c>
      <c r="M34" s="34">
        <f>SUM(M23:M33)</f>
        <v>39235.36769369999</v>
      </c>
    </row>
    <row r="35" spans="1:11" ht="12.75">
      <c r="A35" s="4" t="s">
        <v>21</v>
      </c>
      <c r="B35" s="10"/>
      <c r="C35" s="10"/>
      <c r="F35" s="32">
        <f>SUM(F30:F34)</f>
        <v>30611.695</v>
      </c>
      <c r="K35" s="1" t="s">
        <v>61</v>
      </c>
    </row>
    <row r="36" spans="1:13" ht="12.75">
      <c r="A36" s="4" t="s">
        <v>69</v>
      </c>
      <c r="B36" s="10"/>
      <c r="C36" s="10"/>
      <c r="F36" s="8"/>
      <c r="J36" s="22" t="s">
        <v>34</v>
      </c>
      <c r="K36" s="22"/>
      <c r="L36" s="22" t="s">
        <v>62</v>
      </c>
      <c r="M36" s="22" t="s">
        <v>40</v>
      </c>
    </row>
    <row r="37" spans="1:13" ht="12.75">
      <c r="A37" s="10" t="s">
        <v>70</v>
      </c>
      <c r="B37" s="10">
        <v>3</v>
      </c>
      <c r="C37" s="10"/>
      <c r="D37" s="5">
        <v>10965</v>
      </c>
      <c r="F37" s="36">
        <f>B37*D37</f>
        <v>32895</v>
      </c>
      <c r="J37" s="23" t="s">
        <v>35</v>
      </c>
      <c r="K37" s="23" t="s">
        <v>36</v>
      </c>
      <c r="L37" s="23"/>
      <c r="M37" s="23" t="s">
        <v>63</v>
      </c>
    </row>
    <row r="38" spans="1:13" ht="12.75">
      <c r="A38" s="4" t="s">
        <v>77</v>
      </c>
      <c r="F38" s="8">
        <f>SUM(F37)</f>
        <v>32895</v>
      </c>
      <c r="J38" s="20">
        <v>1</v>
      </c>
      <c r="K38" s="20" t="s">
        <v>100</v>
      </c>
      <c r="L38" s="25" t="s">
        <v>107</v>
      </c>
      <c r="M38" s="25">
        <v>97.2</v>
      </c>
    </row>
    <row r="39" spans="1:13" ht="12.75">
      <c r="A39" s="4" t="s">
        <v>71</v>
      </c>
      <c r="B39" s="4"/>
      <c r="J39" s="20">
        <v>2</v>
      </c>
      <c r="K39" s="20" t="s">
        <v>108</v>
      </c>
      <c r="L39" s="25" t="s">
        <v>109</v>
      </c>
      <c r="M39" s="25">
        <v>120.4</v>
      </c>
    </row>
    <row r="40" spans="1:13" ht="12.75">
      <c r="A40" t="s">
        <v>22</v>
      </c>
      <c r="C40">
        <v>326784</v>
      </c>
      <c r="D40">
        <v>219171.6</v>
      </c>
      <c r="E40">
        <v>5945.5</v>
      </c>
      <c r="F40" s="35">
        <f>C40/D40*E40</f>
        <v>8864.717290013852</v>
      </c>
      <c r="J40" s="20">
        <v>3</v>
      </c>
      <c r="K40" s="20" t="s">
        <v>111</v>
      </c>
      <c r="L40" s="25" t="s">
        <v>112</v>
      </c>
      <c r="M40" s="25">
        <v>702</v>
      </c>
    </row>
    <row r="41" spans="1:13" ht="12.75">
      <c r="A41" t="s">
        <v>23</v>
      </c>
      <c r="C41">
        <v>302275</v>
      </c>
      <c r="D41">
        <v>219171.6</v>
      </c>
      <c r="E41">
        <v>5945.5</v>
      </c>
      <c r="F41" s="35">
        <f>C41/D41*E41</f>
        <v>8199.858067833606</v>
      </c>
      <c r="J41" s="20">
        <v>4</v>
      </c>
      <c r="K41" s="20" t="s">
        <v>114</v>
      </c>
      <c r="L41" s="25" t="s">
        <v>115</v>
      </c>
      <c r="M41" s="25">
        <v>1339.08</v>
      </c>
    </row>
    <row r="42" spans="1:13" ht="12.75">
      <c r="A42" t="s">
        <v>24</v>
      </c>
      <c r="F42" s="11">
        <f>M34</f>
        <v>39235.36769369999</v>
      </c>
      <c r="J42" s="20">
        <v>5</v>
      </c>
      <c r="K42" s="20" t="s">
        <v>116</v>
      </c>
      <c r="L42" s="25" t="s">
        <v>117</v>
      </c>
      <c r="M42" s="25">
        <v>51.3</v>
      </c>
    </row>
    <row r="43" spans="1:13" ht="12.75">
      <c r="A43" t="s">
        <v>82</v>
      </c>
      <c r="F43" s="5">
        <v>0</v>
      </c>
      <c r="J43" s="20">
        <v>6</v>
      </c>
      <c r="K43" s="20" t="s">
        <v>98</v>
      </c>
      <c r="L43" s="25" t="s">
        <v>119</v>
      </c>
      <c r="M43" s="25">
        <v>71.72</v>
      </c>
    </row>
    <row r="44" spans="1:13" ht="12.75">
      <c r="A44" t="s">
        <v>25</v>
      </c>
      <c r="F44" s="11">
        <f>M62</f>
        <v>2381.7</v>
      </c>
      <c r="J44" s="20">
        <v>7</v>
      </c>
      <c r="K44" s="20"/>
      <c r="L44" s="25"/>
      <c r="M44" s="25"/>
    </row>
    <row r="45" spans="1:13" ht="12.75">
      <c r="A45" t="s">
        <v>26</v>
      </c>
      <c r="F45" s="5"/>
      <c r="J45" s="20">
        <v>8</v>
      </c>
      <c r="K45" s="20"/>
      <c r="L45" s="25"/>
      <c r="M45" s="25"/>
    </row>
    <row r="46" spans="1:13" ht="12.75">
      <c r="A46" t="s">
        <v>27</v>
      </c>
      <c r="F46" s="5"/>
      <c r="J46" s="20">
        <v>9</v>
      </c>
      <c r="K46" s="20"/>
      <c r="L46" s="25"/>
      <c r="M46" s="25"/>
    </row>
    <row r="47" spans="2:13" ht="12.75">
      <c r="B47">
        <v>5945.5</v>
      </c>
      <c r="C47" t="s">
        <v>16</v>
      </c>
      <c r="D47" s="11">
        <v>0.75</v>
      </c>
      <c r="E47" t="s">
        <v>17</v>
      </c>
      <c r="F47" s="11">
        <f>B47*D47</f>
        <v>4459.125</v>
      </c>
      <c r="J47" s="20">
        <v>10</v>
      </c>
      <c r="K47" s="20"/>
      <c r="L47" s="25"/>
      <c r="M47" s="25"/>
    </row>
    <row r="48" spans="1:13" ht="12.75">
      <c r="A48" s="46" t="s">
        <v>91</v>
      </c>
      <c r="B48" s="46"/>
      <c r="C48" s="46"/>
      <c r="D48" s="46"/>
      <c r="E48" s="46"/>
      <c r="F48" s="47">
        <v>0</v>
      </c>
      <c r="J48" s="20">
        <v>11</v>
      </c>
      <c r="K48" s="20"/>
      <c r="L48" s="25"/>
      <c r="M48" s="25"/>
    </row>
    <row r="49" spans="1:13" ht="12.75">
      <c r="A49" s="4" t="s">
        <v>74</v>
      </c>
      <c r="B49" s="10"/>
      <c r="C49" s="10"/>
      <c r="F49" s="32">
        <f>SUM(F40:F47)</f>
        <v>63140.76805154745</v>
      </c>
      <c r="J49" s="20">
        <v>12</v>
      </c>
      <c r="K49" s="20"/>
      <c r="L49" s="25"/>
      <c r="M49" s="25"/>
    </row>
    <row r="50" spans="1:13" ht="12.75">
      <c r="A50" s="4" t="s">
        <v>72</v>
      </c>
      <c r="F50" s="5"/>
      <c r="J50" s="20">
        <v>13</v>
      </c>
      <c r="K50" s="20"/>
      <c r="L50" s="25"/>
      <c r="M50" s="25"/>
    </row>
    <row r="51" spans="1:13" ht="12.75">
      <c r="A51" t="s">
        <v>28</v>
      </c>
      <c r="B51">
        <v>5945.5</v>
      </c>
      <c r="C51" t="s">
        <v>66</v>
      </c>
      <c r="D51" s="5">
        <v>0.36</v>
      </c>
      <c r="E51" t="s">
        <v>17</v>
      </c>
      <c r="F51" s="11">
        <f>B51*D51</f>
        <v>2140.38</v>
      </c>
      <c r="J51" s="20">
        <v>14</v>
      </c>
      <c r="K51" s="20"/>
      <c r="L51" s="25"/>
      <c r="M51" s="25"/>
    </row>
    <row r="52" spans="1:13" ht="12.75">
      <c r="A52" t="s">
        <v>29</v>
      </c>
      <c r="F52" s="5"/>
      <c r="J52" s="20">
        <v>15</v>
      </c>
      <c r="K52" s="20"/>
      <c r="L52" s="25"/>
      <c r="M52" s="25"/>
    </row>
    <row r="53" spans="1:13" ht="12.75">
      <c r="A53" s="7" t="s">
        <v>83</v>
      </c>
      <c r="F53" s="5"/>
      <c r="J53" s="20">
        <v>16</v>
      </c>
      <c r="K53" s="20"/>
      <c r="L53" s="25"/>
      <c r="M53" s="25"/>
    </row>
    <row r="54" spans="2:13" ht="12.75">
      <c r="B54">
        <v>5945.5</v>
      </c>
      <c r="C54" t="s">
        <v>16</v>
      </c>
      <c r="D54" s="11">
        <v>1.6</v>
      </c>
      <c r="E54" t="s">
        <v>17</v>
      </c>
      <c r="F54" s="11">
        <f>B54*D54</f>
        <v>9512.800000000001</v>
      </c>
      <c r="J54" s="20">
        <v>17</v>
      </c>
      <c r="K54" s="20"/>
      <c r="L54" s="25"/>
      <c r="M54" s="25"/>
    </row>
    <row r="55" spans="1:13" ht="12.75">
      <c r="A55" s="4" t="s">
        <v>73</v>
      </c>
      <c r="F55" s="32">
        <f>F51+F54</f>
        <v>11653.18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J56" s="20">
        <v>19</v>
      </c>
      <c r="K56" s="20"/>
      <c r="L56" s="25"/>
      <c r="M56" s="25"/>
    </row>
    <row r="57" spans="1:13" ht="12.75">
      <c r="A57" s="7" t="s">
        <v>30</v>
      </c>
      <c r="B57" s="7"/>
      <c r="C57" s="7"/>
      <c r="D57" s="7"/>
      <c r="E57" s="7"/>
      <c r="F57" s="7"/>
      <c r="J57" s="20">
        <v>20</v>
      </c>
      <c r="K57" s="20"/>
      <c r="L57" s="25"/>
      <c r="M57" s="25"/>
    </row>
    <row r="58" spans="2:13" ht="12.75">
      <c r="B58">
        <v>5945.5</v>
      </c>
      <c r="C58" t="s">
        <v>16</v>
      </c>
      <c r="D58" s="11">
        <v>4.79</v>
      </c>
      <c r="E58" t="s">
        <v>17</v>
      </c>
      <c r="F58" s="11">
        <f>B58*D58</f>
        <v>28478.945</v>
      </c>
      <c r="J58" s="20">
        <v>21</v>
      </c>
      <c r="K58" s="20"/>
      <c r="L58" s="25"/>
      <c r="M58" s="25"/>
    </row>
    <row r="59" spans="1:13" ht="12.75">
      <c r="A59" s="4" t="s">
        <v>76</v>
      </c>
      <c r="F59" s="8">
        <f>SUM(F58)</f>
        <v>28478.945</v>
      </c>
      <c r="J59" s="20">
        <v>22</v>
      </c>
      <c r="K59" s="20"/>
      <c r="L59" s="25"/>
      <c r="M59" s="25"/>
    </row>
    <row r="60" spans="1:13" ht="12.75">
      <c r="A60" s="49" t="s">
        <v>95</v>
      </c>
      <c r="B60" s="46"/>
      <c r="C60" s="46"/>
      <c r="D60" s="47">
        <v>0</v>
      </c>
      <c r="E60" s="46"/>
      <c r="F60" s="50">
        <f>D60*E7</f>
        <v>0</v>
      </c>
      <c r="J60" s="20">
        <v>23</v>
      </c>
      <c r="K60" s="20"/>
      <c r="L60" s="25"/>
      <c r="M60" s="25"/>
    </row>
    <row r="61" spans="1:13" ht="12.75">
      <c r="A61" s="1" t="s">
        <v>31</v>
      </c>
      <c r="B61" s="1"/>
      <c r="F61" s="32">
        <f>F28+F35+F38+F49+F55+F59+F60</f>
        <v>185638.96805154745</v>
      </c>
      <c r="J61" s="20">
        <v>24</v>
      </c>
      <c r="K61" s="20"/>
      <c r="L61" s="25"/>
      <c r="M61" s="25"/>
    </row>
    <row r="62" spans="1:13" ht="12.75">
      <c r="A62" s="1" t="s">
        <v>93</v>
      </c>
      <c r="B62" s="37"/>
      <c r="C62" s="37">
        <v>0.058</v>
      </c>
      <c r="D62" s="1"/>
      <c r="E62" s="1"/>
      <c r="F62" s="32">
        <f>F61*5.8%</f>
        <v>10767.060146989752</v>
      </c>
      <c r="J62" s="20"/>
      <c r="K62" s="20"/>
      <c r="L62" s="31" t="s">
        <v>64</v>
      </c>
      <c r="M62" s="34">
        <f>SUM(M38:M61)</f>
        <v>2381.7</v>
      </c>
    </row>
    <row r="63" spans="1:6" ht="15">
      <c r="A63" s="12" t="s">
        <v>33</v>
      </c>
      <c r="B63" s="12"/>
      <c r="C63" s="12"/>
      <c r="D63" s="12"/>
      <c r="E63" s="12"/>
      <c r="F63" s="43">
        <f>F61+F62</f>
        <v>196406.02819853718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101</v>
      </c>
    </row>
    <row r="65" spans="1:6" ht="12.75">
      <c r="A65" s="13"/>
      <c r="B65" s="40">
        <v>41760</v>
      </c>
      <c r="C65" s="41">
        <v>-88804</v>
      </c>
      <c r="D65" s="44">
        <f>F20</f>
        <v>163391.32</v>
      </c>
      <c r="E65" s="44">
        <f>F63</f>
        <v>196406.02819853718</v>
      </c>
      <c r="F65" s="45">
        <f>C65+D65-E65</f>
        <v>-121818.70819853718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2014-08-25T14:50:37Z</dcterms:modified>
  <cp:category/>
  <cp:version/>
  <cp:contentType/>
  <cp:contentStatus/>
</cp:coreProperties>
</file>