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<sst xmlns="http://schemas.openxmlformats.org/spreadsheetml/2006/main" count="126" uniqueCount="102">
  <si>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</si>
  <si>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</si>
  <si>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</si>
  <si>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</si>
  <si>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</si>
  <si>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</si>
  <si>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</si>
  <si>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</si>
  <si>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</si>
  <si>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</si>
  <si>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</si>
  <si>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</si>
  <si>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</si>
  <si>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</si>
  <si>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</si>
  <si>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</si>
  <si>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</si>
  <si>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</si>
  <si>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</si>
  <si>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</si>
  <si>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</si>
  <si>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</si>
  <si>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</si>
  <si>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</si>
  <si>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</si>
  <si>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</si>
  <si>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</si>
  <si>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</si>
  <si>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</si>
  <si>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</si>
  <si>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</si>
  <si>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</si>
  <si>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</si>
  <si>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</si>
  <si>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</si>
  <si>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</si>
  <si>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</si>
  <si>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</si>
  <si>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</si>
  <si>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</si>
  <si>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</si>
  <si>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</si>
  <si>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</si>
  <si>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</si>
  <si>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</si>
  <si>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</si>
  <si>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</si>
  <si>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</si>
  <si>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</si>
  <si>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</si>
  <si>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</si>
  <si>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</si>
  <si>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</si>
  <si>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</si>
  <si>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</si>
  <si>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</si>
  <si>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</si>
  <si>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</si>
  <si>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</si>
  <si>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</si>
  <si>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</si>
  <si>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</si>
  <si>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</si>
  <si>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</si>
  <si>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</si>
  <si>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</si>
  <si>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</si>
  <si>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</si>
  <si>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</si>
  <si>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</si>
  <si>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</si>
  <si>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</si>
  <si>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</si>
  <si>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</si>
  <si>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</si>
  <si>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</si>
  <si>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</si>
  <si>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</si>
  <si>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</si>
  <si>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</si>
  <si>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</si>
  <si>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</si>
  <si>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</si>
  <si>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1) Вывоз и захоронение ТБО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</si>
  <si>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</si>
  <si>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</si>
  <si>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</si>
  <si>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</si>
  <si>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</si>
  <si>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(Спарк,эр-телеком,интер-телеком,ростелеком)</t>
  </si>
  <si>
    <t>2) Дератизация</t>
  </si>
  <si>
    <t xml:space="preserve">         Старший по дому __________________________________</t>
  </si>
  <si>
    <t>ост.на 01.10</t>
  </si>
  <si>
    <t>сентябрь</t>
  </si>
  <si>
    <t xml:space="preserve">                    за  сентябрь  2014 г.</t>
  </si>
  <si>
    <t>Прочистка внутренней канализации п-д1</t>
  </si>
  <si>
    <t>Слив и наполнение системы</t>
  </si>
  <si>
    <t>Муфта паечная Д 20</t>
  </si>
  <si>
    <t>2шт</t>
  </si>
  <si>
    <t>Смена ламп (3шт) п-д1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</si>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</sst>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7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94</v>
      </c>
    </row>
    <row r="3" spans="2:13" ht="12.75">
      <c r="B3" s="1" t="s">
        <v>82</v>
      </c>
      <c r="C3" s="8" t="s">
        <v>93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3</v>
      </c>
      <c r="M6" s="47">
        <f>L6*114.3*1.202</f>
        <v>412.16579999999993</v>
      </c>
    </row>
    <row r="7" spans="1:13" ht="12.75">
      <c r="A7" t="s">
        <v>2</v>
      </c>
      <c r="E7">
        <v>2983.9</v>
      </c>
      <c r="F7" t="s">
        <v>70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999.2</v>
      </c>
      <c r="F8" t="s">
        <v>70</v>
      </c>
      <c r="J8" s="15"/>
      <c r="K8" s="15" t="s">
        <v>47</v>
      </c>
      <c r="L8" s="21">
        <v>2</v>
      </c>
      <c r="M8" s="47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1136</v>
      </c>
      <c r="F10" t="s">
        <v>70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6810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328.4</v>
      </c>
      <c r="F12" t="s">
        <v>70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34935.67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33260.61</v>
      </c>
      <c r="J17" s="15" t="s">
        <v>57</v>
      </c>
      <c r="K17" s="26" t="s">
        <v>58</v>
      </c>
      <c r="L17" s="21">
        <v>3</v>
      </c>
      <c r="M17" s="47">
        <f t="shared" si="0"/>
        <v>412.16579999999993</v>
      </c>
    </row>
    <row r="18" spans="2:13" ht="12.75">
      <c r="B18" t="s">
        <v>11</v>
      </c>
      <c r="F18" s="9">
        <f>F17/F16</f>
        <v>0.9520530163011044</v>
      </c>
      <c r="J18" s="16" t="s">
        <v>59</v>
      </c>
      <c r="K18" s="18" t="s">
        <v>60</v>
      </c>
      <c r="L18" s="50">
        <v>2.98</v>
      </c>
      <c r="M18" s="47">
        <f t="shared" si="0"/>
        <v>409.41802799999994</v>
      </c>
    </row>
    <row r="19" spans="1:13" ht="12.75">
      <c r="A19" s="7" t="s">
        <v>89</v>
      </c>
      <c r="B19" s="7"/>
      <c r="C19" s="7"/>
      <c r="D19" s="7"/>
      <c r="E19" s="7"/>
      <c r="F19" s="5">
        <v>1549.96</v>
      </c>
      <c r="J19" s="20"/>
      <c r="K19" s="27" t="s">
        <v>61</v>
      </c>
      <c r="L19" s="34">
        <f>SUM(L6:L18)</f>
        <v>14.98</v>
      </c>
      <c r="M19" s="34">
        <f>SUM(M6:M18)</f>
        <v>2058.081228</v>
      </c>
    </row>
    <row r="20" spans="1:11" ht="12.75">
      <c r="A20" s="3" t="s">
        <v>12</v>
      </c>
      <c r="B20" s="3"/>
      <c r="C20" s="3"/>
      <c r="D20" s="3"/>
      <c r="E20" s="1"/>
      <c r="F20" s="32">
        <f>F17+F19</f>
        <v>34810.57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95</v>
      </c>
      <c r="L23" s="25">
        <v>4.83</v>
      </c>
      <c r="M23" s="33">
        <f>L23*114.3*1.15*1.202</f>
        <v>763.1249786999999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96</v>
      </c>
      <c r="L24" s="25">
        <v>17.21</v>
      </c>
      <c r="M24" s="33">
        <f aca="true" t="shared" si="1" ref="M24:M35">L24*114.3*1.15*1.202</f>
        <v>2719.1264769</v>
      </c>
    </row>
    <row r="25" spans="1:13" ht="12.75">
      <c r="A25" t="s">
        <v>15</v>
      </c>
      <c r="D25" t="s">
        <v>79</v>
      </c>
      <c r="F25" s="11">
        <v>7516.11</v>
      </c>
      <c r="J25" s="20">
        <v>3</v>
      </c>
      <c r="K25" s="20" t="s">
        <v>99</v>
      </c>
      <c r="L25" s="25">
        <v>0.21</v>
      </c>
      <c r="M25" s="33">
        <f t="shared" si="1"/>
        <v>33.1793469</v>
      </c>
    </row>
    <row r="26" spans="1:13" ht="12.75">
      <c r="A26" s="6" t="s">
        <v>18</v>
      </c>
      <c r="D26" t="s">
        <v>80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84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9429.689999999999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3222.6120000000005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999.2</v>
      </c>
      <c r="C31" t="s">
        <v>16</v>
      </c>
      <c r="D31" s="5">
        <v>0.4</v>
      </c>
      <c r="E31" t="s">
        <v>17</v>
      </c>
      <c r="F31" s="11">
        <f>B31*D31</f>
        <v>399.68000000000006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3622.2920000000004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161849</v>
      </c>
      <c r="D34">
        <v>219171.6</v>
      </c>
      <c r="E34">
        <v>2983.9</v>
      </c>
      <c r="F34" s="35">
        <f>C34/D34*E34</f>
        <v>2203.484534948871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2983.9</v>
      </c>
      <c r="F35" s="35">
        <f>C35/D35*E35</f>
        <v>2057.6601995879028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M36</f>
        <v>3515.4308024999996</v>
      </c>
      <c r="J36" s="20"/>
      <c r="K36" s="30" t="s">
        <v>61</v>
      </c>
      <c r="L36" s="28">
        <f>SUM(L23:L35)</f>
        <v>22.25</v>
      </c>
      <c r="M36" s="34">
        <f>SUM(M23:M35)</f>
        <v>3515.4308024999996</v>
      </c>
    </row>
    <row r="37" spans="1:11" ht="12.75">
      <c r="A37" t="s">
        <v>78</v>
      </c>
      <c r="F37" s="5">
        <v>0</v>
      </c>
      <c r="K37" s="1" t="s">
        <v>65</v>
      </c>
    </row>
    <row r="38" spans="1:13" ht="12.75">
      <c r="A38" t="s">
        <v>25</v>
      </c>
      <c r="F38" s="5">
        <f>M54</f>
        <v>42.92</v>
      </c>
      <c r="J38" s="22" t="s">
        <v>38</v>
      </c>
      <c r="K38" s="22"/>
      <c r="L38" s="22" t="s">
        <v>66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67</v>
      </c>
    </row>
    <row r="40" spans="1:13" ht="12.75">
      <c r="A40" t="s">
        <v>27</v>
      </c>
      <c r="F40" s="5"/>
      <c r="J40" s="20">
        <v>1</v>
      </c>
      <c r="K40" s="20" t="s">
        <v>97</v>
      </c>
      <c r="L40" s="25" t="s">
        <v>98</v>
      </c>
      <c r="M40" s="25">
        <v>20</v>
      </c>
    </row>
    <row r="41" spans="2:13" ht="12.75">
      <c r="B41">
        <v>2983.9</v>
      </c>
      <c r="C41" t="s">
        <v>16</v>
      </c>
      <c r="D41" s="11">
        <v>0.44</v>
      </c>
      <c r="E41" t="s">
        <v>17</v>
      </c>
      <c r="F41" s="11">
        <f>B41*D41</f>
        <v>1312.916</v>
      </c>
      <c r="J41" s="20">
        <v>2</v>
      </c>
      <c r="K41" s="20" t="s">
        <v>100</v>
      </c>
      <c r="L41" s="25" t="s">
        <v>101</v>
      </c>
      <c r="M41" s="25">
        <v>22.92</v>
      </c>
    </row>
    <row r="42" spans="1:13" ht="12.75">
      <c r="A42" s="4" t="s">
        <v>28</v>
      </c>
      <c r="B42" s="10"/>
      <c r="C42" s="10"/>
      <c r="F42" s="32">
        <f>SUM(F34:F41)</f>
        <v>9132.411537036773</v>
      </c>
      <c r="J42" s="20">
        <v>3</v>
      </c>
      <c r="K42" s="20"/>
      <c r="L42" s="25"/>
      <c r="M42" s="25"/>
    </row>
    <row r="43" spans="1:13" ht="12.75">
      <c r="A43" s="4" t="s">
        <v>29</v>
      </c>
      <c r="J43" s="20">
        <v>4</v>
      </c>
      <c r="K43" s="20"/>
      <c r="L43" s="25"/>
      <c r="M43" s="25"/>
    </row>
    <row r="44" spans="1:13" ht="12.75">
      <c r="A44" t="s">
        <v>30</v>
      </c>
      <c r="B44">
        <v>2983.9</v>
      </c>
      <c r="C44" t="s">
        <v>70</v>
      </c>
      <c r="D44" s="5">
        <v>0.16</v>
      </c>
      <c r="E44" t="s">
        <v>17</v>
      </c>
      <c r="F44" s="11">
        <f>B44*D44</f>
        <v>477.42400000000004</v>
      </c>
      <c r="J44" s="20">
        <v>5</v>
      </c>
      <c r="K44" s="20"/>
      <c r="L44" s="25"/>
      <c r="M44" s="25"/>
    </row>
    <row r="45" spans="1:13" ht="12.75">
      <c r="A45" t="s">
        <v>31</v>
      </c>
      <c r="F45" s="5"/>
      <c r="J45" s="20">
        <v>6</v>
      </c>
      <c r="K45" s="20"/>
      <c r="L45" s="25"/>
      <c r="M45" s="25"/>
    </row>
    <row r="46" spans="1:13" ht="12.75">
      <c r="A46" s="7" t="s">
        <v>77</v>
      </c>
      <c r="F46" s="5"/>
      <c r="J46" s="20">
        <v>7</v>
      </c>
      <c r="K46" s="20"/>
      <c r="L46" s="25"/>
      <c r="M46" s="25"/>
    </row>
    <row r="47" spans="2:13" ht="12.75">
      <c r="B47">
        <v>2983.9</v>
      </c>
      <c r="C47" t="s">
        <v>16</v>
      </c>
      <c r="D47" s="11">
        <v>0.69</v>
      </c>
      <c r="E47" t="s">
        <v>17</v>
      </c>
      <c r="F47" s="11">
        <f>B47*D47</f>
        <v>2058.891</v>
      </c>
      <c r="J47" s="20">
        <v>8</v>
      </c>
      <c r="K47" s="20"/>
      <c r="L47" s="25"/>
      <c r="M47" s="25"/>
    </row>
    <row r="48" spans="1:13" ht="12.75">
      <c r="A48" s="4" t="s">
        <v>32</v>
      </c>
      <c r="F48" s="32">
        <f>F44+F47</f>
        <v>2536.315</v>
      </c>
      <c r="J48" s="20">
        <v>9</v>
      </c>
      <c r="K48" s="20"/>
      <c r="L48" s="25"/>
      <c r="M48" s="25"/>
    </row>
    <row r="49" spans="1:13" ht="12.75">
      <c r="A49" s="4" t="s">
        <v>33</v>
      </c>
      <c r="J49" s="20">
        <v>10</v>
      </c>
      <c r="K49" s="20"/>
      <c r="L49" s="25"/>
      <c r="M49" s="25"/>
    </row>
    <row r="50" spans="1:13" ht="12.75">
      <c r="A50" s="7" t="s">
        <v>81</v>
      </c>
      <c r="B50" s="7"/>
      <c r="C50" s="7"/>
      <c r="D50" s="7"/>
      <c r="E50" s="7"/>
      <c r="F50" s="7"/>
      <c r="J50" s="20">
        <v>11</v>
      </c>
      <c r="K50" s="20"/>
      <c r="L50" s="25"/>
      <c r="M50" s="25"/>
    </row>
    <row r="51" spans="2:13" ht="12.75">
      <c r="B51">
        <v>2983.9</v>
      </c>
      <c r="C51" t="s">
        <v>16</v>
      </c>
      <c r="D51" s="11">
        <v>1.87</v>
      </c>
      <c r="E51" t="s">
        <v>17</v>
      </c>
      <c r="F51" s="11">
        <f>B51*D51</f>
        <v>5579.893000000001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SUM(F51)</f>
        <v>5579.893000000001</v>
      </c>
      <c r="J52" s="20">
        <v>13</v>
      </c>
      <c r="K52" s="20"/>
      <c r="L52" s="25"/>
      <c r="M52" s="25"/>
    </row>
    <row r="53" spans="1:13" ht="12.75">
      <c r="A53" s="48" t="s">
        <v>87</v>
      </c>
      <c r="B53" s="45"/>
      <c r="C53" s="45"/>
      <c r="D53" s="46">
        <v>0</v>
      </c>
      <c r="E53" s="45"/>
      <c r="F53" s="49">
        <f>D53*E7</f>
        <v>0</v>
      </c>
      <c r="J53" s="20">
        <v>14</v>
      </c>
      <c r="K53" s="20"/>
      <c r="L53" s="25"/>
      <c r="M53" s="25"/>
    </row>
    <row r="54" spans="1:13" ht="12.75">
      <c r="A54" s="1" t="s">
        <v>35</v>
      </c>
      <c r="B54" s="1"/>
      <c r="F54" s="32">
        <f>F28+F32+F42+F48+F52+F53</f>
        <v>30300.60153703677</v>
      </c>
      <c r="J54" s="20"/>
      <c r="K54" s="20"/>
      <c r="L54" s="31" t="s">
        <v>68</v>
      </c>
      <c r="M54" s="28">
        <f>SUM(M40:M53)</f>
        <v>42.92</v>
      </c>
    </row>
    <row r="55" spans="1:6" ht="12.75">
      <c r="A55" s="1" t="s">
        <v>85</v>
      </c>
      <c r="B55" s="36"/>
      <c r="C55" s="36">
        <v>0.058</v>
      </c>
      <c r="D55" s="1"/>
      <c r="E55" s="1"/>
      <c r="F55" s="32">
        <f>F54*5.8%</f>
        <v>1757.4348891481327</v>
      </c>
    </row>
    <row r="56" spans="1:6" ht="15">
      <c r="A56" s="12" t="s">
        <v>37</v>
      </c>
      <c r="B56" s="12"/>
      <c r="C56" s="12"/>
      <c r="D56" s="12"/>
      <c r="E56" s="12"/>
      <c r="F56" s="42">
        <f>F54+F55</f>
        <v>32058.036426184903</v>
      </c>
    </row>
    <row r="57" spans="2:6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92</v>
      </c>
    </row>
    <row r="58" spans="1:6" ht="12.75">
      <c r="A58" s="13"/>
      <c r="B58" s="39">
        <v>41883</v>
      </c>
      <c r="C58" s="40">
        <v>-45336</v>
      </c>
      <c r="D58" s="43">
        <f>F20</f>
        <v>34810.57</v>
      </c>
      <c r="E58" s="43">
        <f>F56</f>
        <v>32058.036426184903</v>
      </c>
      <c r="F58" s="44">
        <f>C58+D58-E58</f>
        <v>-42583.4664261849</v>
      </c>
    </row>
    <row r="61" ht="12.75">
      <c r="A61" t="s">
        <v>91</v>
      </c>
    </row>
    <row r="82" spans="7:9" ht="12.75">
      <c r="G82" s="7"/>
      <c r="H82" s="7"/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2014-11-17T10:19:42Z</dcterms:modified>
  <cp:category/>
  <cp:version/>
  <cp:contentType/>
  <cp:contentStatus/>
</cp:coreProperties>
</file>