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<sst xmlns="http://schemas.openxmlformats.org/spreadsheetml/2006/main" count="131" uniqueCount="104">
  <si>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</si>
  <si>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</si>
  <si>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</si>
  <si>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</si>
  <si>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</si>
  <si>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</si>
  <si>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</si>
  <si>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</si>
  <si>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</si>
  <si>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</si>
  <si>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</si>
  <si>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</si>
  <si>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</si>
  <si>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</si>
  <si>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</si>
  <si>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</si>
  <si>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</si>
  <si>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</si>
  <si>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</si>
  <si>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</si>
  <si>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</si>
  <si>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</si>
  <si>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</si>
  <si>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</si>
  <si>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</si>
  <si>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</si>
  <si>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</si>
  <si>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</si>
  <si>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</si>
  <si>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</si>
  <si>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</si>
  <si>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</si>
  <si>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</si>
  <si>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</si>
  <si>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</si>
  <si>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</si>
  <si>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</si>
  <si>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</si>
  <si>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</si>
  <si>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</si>
  <si>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</si>
  <si>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</si>
  <si>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</si>
  <si>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</si>
  <si>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</si>
  <si>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</si>
  <si>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</si>
  <si>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</si>
  <si>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</si>
  <si>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</si>
  <si>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</si>
  <si>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</si>
  <si>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</si>
  <si>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</si>
  <si>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</si>
  <si>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</si>
  <si>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</si>
  <si>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</si>
  <si>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</si>
  <si>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</si>
  <si>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</si>
  <si>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</si>
  <si>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</si>
  <si>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</si>
  <si>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</si>
  <si>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</si>
  <si>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</si>
  <si>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</si>
  <si>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</si>
  <si>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</si>
  <si>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</si>
  <si>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</si>
  <si>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</si>
  <si>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</si>
  <si>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</si>
  <si>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</si>
  <si>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</si>
  <si>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</si>
  <si>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</si>
  <si>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</si>
  <si>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</si>
  <si>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</si>
  <si>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</si>
  <si>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3.  Материалы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</si>
  <si>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</si>
  <si>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</si>
  <si>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</si>
  <si>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</si>
  <si>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</si>
  <si>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</si>
  <si>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</si>
  <si>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</si>
  <si>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</si>
  <si>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ост.на 01.01</t>
  </si>
  <si>
    <t>декабрь</t>
  </si>
  <si>
    <t xml:space="preserve">                    за   декабрь  2014 г.</t>
  </si>
  <si>
    <t>Смена вентиля Д 15 (1шт) кв.63</t>
  </si>
  <si>
    <t>Сменв сгона Д 15 (1шт) кв.63</t>
  </si>
  <si>
    <t>Вентиль Д 15</t>
  </si>
  <si>
    <t>1шт</t>
  </si>
  <si>
    <t>Сгон Д 15</t>
  </si>
  <si>
    <t>Муфта 15</t>
  </si>
  <si>
    <t>К/гайка 15</t>
  </si>
  <si>
    <t>Вышка для уст-ки елки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</si>
</sst>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44" sqref="K44: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3380.9</v>
      </c>
      <c r="F7" t="s">
        <v>71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716.6</v>
      </c>
      <c r="F8" t="s">
        <v>71</v>
      </c>
      <c r="J8" s="15"/>
      <c r="K8" s="15" t="s">
        <v>48</v>
      </c>
      <c r="L8" s="21">
        <v>5.75</v>
      </c>
      <c r="M8" s="47">
        <f t="shared" si="0"/>
        <v>789.98445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1828</v>
      </c>
      <c r="F10" t="s">
        <v>71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71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282</v>
      </c>
      <c r="F12" t="s">
        <v>71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3</v>
      </c>
      <c r="M13" s="47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38137.74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40677.03</v>
      </c>
      <c r="J17" s="15" t="s">
        <v>58</v>
      </c>
      <c r="K17" s="26" t="s">
        <v>59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1.0665820785395255</v>
      </c>
      <c r="J18" s="16" t="s">
        <v>60</v>
      </c>
      <c r="K18" s="18" t="s">
        <v>61</v>
      </c>
      <c r="L18" s="23">
        <v>4</v>
      </c>
      <c r="M18" s="47">
        <f t="shared" si="0"/>
        <v>549.5544</v>
      </c>
    </row>
    <row r="19" spans="1:13" ht="12.75">
      <c r="A19" s="7" t="s">
        <v>90</v>
      </c>
      <c r="B19" s="7"/>
      <c r="C19" s="7"/>
      <c r="D19" s="7"/>
      <c r="E19" s="7"/>
      <c r="F19" s="5">
        <v>2640.31</v>
      </c>
      <c r="J19" s="20"/>
      <c r="K19" s="27" t="s">
        <v>62</v>
      </c>
      <c r="L19" s="28">
        <f>SUM(L6:L18)</f>
        <v>16.75</v>
      </c>
      <c r="M19" s="34">
        <f>SUM(M6:M18)</f>
        <v>2301.2590499999997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43317.34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96</v>
      </c>
      <c r="L23" s="25">
        <v>0.81</v>
      </c>
      <c r="M23" s="33">
        <f>L23*114.3*1.202*1.15</f>
        <v>127.97748089999997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0.28</v>
      </c>
      <c r="M24" s="33">
        <f aca="true" t="shared" si="1" ref="M24:M35">L24*114.3*1.202*1.15</f>
        <v>44.2391292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83</v>
      </c>
      <c r="F27" s="5">
        <v>1284.75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8979.95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3921.844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716.6</v>
      </c>
      <c r="C31" t="s">
        <v>16</v>
      </c>
      <c r="D31" s="5">
        <v>0.5</v>
      </c>
      <c r="E31" t="s">
        <v>17</v>
      </c>
      <c r="F31" s="11">
        <f>B31*D31</f>
        <v>358.3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4280.144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3380.9</v>
      </c>
      <c r="F34" s="35">
        <f>C34/D34*E34</f>
        <v>2581.278329400342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149195</v>
      </c>
      <c r="D35">
        <v>219171.6</v>
      </c>
      <c r="E35">
        <v>3380.9</v>
      </c>
      <c r="F35" s="35">
        <f>C35/D35*E35</f>
        <v>2301.454091223498</v>
      </c>
      <c r="J35" s="20">
        <v>11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M36</f>
        <v>172.21661009999997</v>
      </c>
      <c r="J36" s="20"/>
      <c r="K36" s="30" t="s">
        <v>62</v>
      </c>
      <c r="L36" s="28">
        <f>SUM(L23:L35)</f>
        <v>1.09</v>
      </c>
      <c r="M36" s="34">
        <f>SUM(M23:M35)</f>
        <v>172.21661009999997</v>
      </c>
    </row>
    <row r="37" spans="1:11" ht="12.75">
      <c r="A37" t="s">
        <v>78</v>
      </c>
      <c r="F37" s="5">
        <v>0</v>
      </c>
      <c r="K37" s="1" t="s">
        <v>66</v>
      </c>
    </row>
    <row r="38" spans="1:13" ht="12.75">
      <c r="A38" t="s">
        <v>25</v>
      </c>
      <c r="F38" s="11">
        <f>M51</f>
        <v>365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26</v>
      </c>
      <c r="F39" s="5"/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27</v>
      </c>
      <c r="F40" s="5"/>
      <c r="J40" s="20">
        <v>1</v>
      </c>
      <c r="K40" s="20" t="s">
        <v>98</v>
      </c>
      <c r="L40" s="25" t="s">
        <v>99</v>
      </c>
      <c r="M40" s="25">
        <v>150</v>
      </c>
    </row>
    <row r="41" spans="2:13" ht="12.75">
      <c r="B41">
        <v>3380.9</v>
      </c>
      <c r="C41" t="s">
        <v>16</v>
      </c>
      <c r="D41" s="11">
        <v>0.55</v>
      </c>
      <c r="E41" t="s">
        <v>17</v>
      </c>
      <c r="F41" s="11">
        <f>B41*D41</f>
        <v>1859.4950000000001</v>
      </c>
      <c r="J41" s="20">
        <v>2</v>
      </c>
      <c r="K41" s="20" t="s">
        <v>100</v>
      </c>
      <c r="L41" s="25" t="s">
        <v>99</v>
      </c>
      <c r="M41" s="25">
        <v>11</v>
      </c>
    </row>
    <row r="42" spans="1:13" ht="12.75">
      <c r="A42" s="45" t="s">
        <v>85</v>
      </c>
      <c r="B42" s="45"/>
      <c r="C42" s="45"/>
      <c r="D42" s="46"/>
      <c r="E42" s="45"/>
      <c r="F42" s="46">
        <v>0</v>
      </c>
      <c r="J42" s="20">
        <v>3</v>
      </c>
      <c r="K42" s="20" t="s">
        <v>101</v>
      </c>
      <c r="L42" s="25" t="s">
        <v>99</v>
      </c>
      <c r="M42" s="25">
        <v>12</v>
      </c>
    </row>
    <row r="43" spans="1:13" ht="12.75">
      <c r="A43" s="4" t="s">
        <v>28</v>
      </c>
      <c r="B43" s="10"/>
      <c r="C43" s="10"/>
      <c r="F43" s="32">
        <f>SUM(F34:F42)</f>
        <v>7279.44403072384</v>
      </c>
      <c r="J43" s="20">
        <v>4</v>
      </c>
      <c r="K43" s="20" t="s">
        <v>102</v>
      </c>
      <c r="L43" s="25" t="s">
        <v>99</v>
      </c>
      <c r="M43" s="25">
        <v>7</v>
      </c>
    </row>
    <row r="44" spans="1:13" ht="12.75">
      <c r="A44" s="4" t="s">
        <v>29</v>
      </c>
      <c r="F44" s="5"/>
      <c r="J44" s="20">
        <v>6</v>
      </c>
      <c r="K44" s="20" t="s">
        <v>103</v>
      </c>
      <c r="L44" s="25"/>
      <c r="M44" s="25">
        <v>185</v>
      </c>
    </row>
    <row r="45" spans="1:13" ht="12.75">
      <c r="A45" t="s">
        <v>30</v>
      </c>
      <c r="B45">
        <v>3380.9</v>
      </c>
      <c r="C45" t="s">
        <v>71</v>
      </c>
      <c r="D45" s="5">
        <v>0.26</v>
      </c>
      <c r="E45" t="s">
        <v>17</v>
      </c>
      <c r="F45" s="11">
        <f>B45*D45</f>
        <v>879.0340000000001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79</v>
      </c>
      <c r="F47" s="5"/>
      <c r="J47" s="20">
        <v>9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0.88</v>
      </c>
      <c r="E48" t="s">
        <v>17</v>
      </c>
      <c r="F48" s="11">
        <f>B48*D48</f>
        <v>2975.192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3854.226</v>
      </c>
      <c r="J49" s="20">
        <v>11</v>
      </c>
      <c r="K49" s="20"/>
      <c r="L49" s="25"/>
      <c r="M49" s="25"/>
    </row>
    <row r="50" spans="1:13" ht="12.75">
      <c r="A50" s="4" t="s">
        <v>33</v>
      </c>
      <c r="F50" s="5"/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/>
      <c r="K51" s="20"/>
      <c r="L51" s="31" t="s">
        <v>69</v>
      </c>
      <c r="M51" s="34">
        <f>SUM(M40:M50)</f>
        <v>365</v>
      </c>
    </row>
    <row r="52" spans="2:6" ht="12.75">
      <c r="B52">
        <v>3380.9</v>
      </c>
      <c r="C52" t="s">
        <v>16</v>
      </c>
      <c r="D52" s="11">
        <v>2.63</v>
      </c>
      <c r="E52" t="s">
        <v>17</v>
      </c>
      <c r="F52" s="11">
        <f>B52*D52</f>
        <v>8891.767</v>
      </c>
    </row>
    <row r="53" spans="1:6" ht="12.75">
      <c r="A53" s="4" t="s">
        <v>35</v>
      </c>
      <c r="F53" s="32">
        <f>SUM(F52)</f>
        <v>8891.767</v>
      </c>
    </row>
    <row r="54" spans="1:6" ht="12.75">
      <c r="A54" s="48" t="s">
        <v>88</v>
      </c>
      <c r="B54" s="45"/>
      <c r="C54" s="45"/>
      <c r="D54" s="49">
        <v>2.51</v>
      </c>
      <c r="E54" s="45"/>
      <c r="F54" s="50">
        <f>D54*E7</f>
        <v>8486.059</v>
      </c>
    </row>
    <row r="55" spans="1:6" ht="12.75">
      <c r="A55" s="1" t="s">
        <v>36</v>
      </c>
      <c r="B55" s="1"/>
      <c r="F55" s="32">
        <f>F28+F32+F43+F49+F53+F54</f>
        <v>41771.59003072384</v>
      </c>
    </row>
    <row r="56" spans="1:6" ht="12.75">
      <c r="A56" s="1" t="s">
        <v>86</v>
      </c>
      <c r="B56" s="37"/>
      <c r="C56" s="37">
        <v>0.058</v>
      </c>
      <c r="D56" s="1"/>
      <c r="E56" s="1"/>
      <c r="F56" s="32">
        <f>F55*5.8%</f>
        <v>2422.7522217819824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44194.34225250583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</row>
    <row r="59" spans="1:6" ht="12.75">
      <c r="A59" s="13"/>
      <c r="B59" s="40">
        <v>42339</v>
      </c>
      <c r="C59" s="41">
        <v>-132853</v>
      </c>
      <c r="D59" s="43">
        <f>F20</f>
        <v>43317.34</v>
      </c>
      <c r="E59" s="43">
        <f>F57</f>
        <v>44194.34225250583</v>
      </c>
      <c r="F59" s="44">
        <f>C59+D59-E59</f>
        <v>-133730.00225250583</v>
      </c>
    </row>
    <row r="62" ht="12.75">
      <c r="A62" t="s">
        <v>92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2013-10-31T12:13:26Z</cp:lastPrinted>
  <dcterms:created xsi:type="dcterms:W3CDTF">2008-08-18T07:30:19Z</dcterms:created>
  <dcterms:modified xsi:type="dcterms:W3CDTF">2015-02-28T11:47:44Z</dcterms:modified>
  <cp:category/>
  <cp:version/>
  <cp:contentType/>
  <cp:contentStatus/>
</cp:coreProperties>
</file>