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<sst xmlns="http://schemas.openxmlformats.org/spreadsheetml/2006/main" count="156" uniqueCount="126">
  <si>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</si>
  <si>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</si>
  <si>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</si>
  <si>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</si>
  <si>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</si>
  <si>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</si>
  <si>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</si>
  <si>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</si>
  <si>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</si>
  <si>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</si>
  <si>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</si>
  <si>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</si>
  <si>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</si>
  <si>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</si>
  <si>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</si>
  <si>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</si>
  <si>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</si>
  <si>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</si>
  <si>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</si>
  <si>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</si>
  <si>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</si>
  <si>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</si>
  <si>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</si>
  <si>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</si>
  <si>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</si>
  <si>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</si>
  <si>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</si>
  <si>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</si>
  <si>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</si>
  <si>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</si>
  <si>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</si>
  <si>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</si>
  <si>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</si>
  <si>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</si>
  <si>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</si>
  <si>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</si>
  <si>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</si>
  <si>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</si>
  <si>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</si>
  <si>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</si>
  <si>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</si>
  <si>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</si>
  <si>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</si>
  <si>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</si>
  <si>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</si>
  <si>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</si>
  <si>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</si>
  <si>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</si>
  <si>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</si>
  <si>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</si>
  <si>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</si>
  <si>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</si>
  <si>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</si>
  <si>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</si>
  <si>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</si>
  <si>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</si>
  <si>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</si>
  <si>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</si>
  <si>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</si>
  <si>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</si>
  <si>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</si>
  <si>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</si>
  <si>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</si>
  <si>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</si>
  <si>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</si>
  <si>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</si>
  <si>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</si>
  <si>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</si>
  <si>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</si>
  <si>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</si>
  <si>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ул. Белякова</t>
  </si>
  <si>
    <t>д.№ 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</si>
  <si>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</si>
  <si>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</si>
  <si>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</si>
  <si>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</si>
  <si>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</si>
  <si>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</si>
  <si>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</si>
  <si>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 ставка</t>
  </si>
  <si>
    <t>0,6 ставки</t>
  </si>
  <si>
    <t>((з/пл. и ЕСН администрации ООО , содерж.оргтехники, почт.канц-е  расходы)</t>
  </si>
  <si>
    <t xml:space="preserve">         за</t>
  </si>
  <si>
    <t>1) Вывоз и захоронение ТБО</t>
  </si>
  <si>
    <t>Горгаз (техобслуживание и ремонт)</t>
  </si>
  <si>
    <t>3.  Материалы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</si>
  <si>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</si>
  <si>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</si>
  <si>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</si>
  <si>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2014 г.</t>
  </si>
  <si>
    <r>
      <t>1.2 Аренда (СПАРК,ЭР-телеком,Интер-телеком, Ростелеком</t>
    </r>
    <r>
      <rPr>
        <sz val="8"/>
        <rFont val="Arial Cyr"/>
        <family val="0"/>
      </rPr>
      <t>)</t>
    </r>
  </si>
  <si>
    <t xml:space="preserve">                    за  май-июнь 2014 г.</t>
  </si>
  <si>
    <t>ост.на 01.08</t>
  </si>
  <si>
    <t>июль</t>
  </si>
  <si>
    <t>2) Дератизация</t>
  </si>
  <si>
    <t>Прочистка канализации кв.18</t>
  </si>
  <si>
    <t>Откачка воды из техподполий</t>
  </si>
  <si>
    <t>Вентиль Д 15</t>
  </si>
  <si>
    <t>1шт</t>
  </si>
  <si>
    <t>Труба Д 25 п.пр</t>
  </si>
  <si>
    <t xml:space="preserve">Муфта разъемная 25 </t>
  </si>
  <si>
    <t>2шт</t>
  </si>
  <si>
    <t>Тройник 25</t>
  </si>
  <si>
    <t>Диск</t>
  </si>
  <si>
    <t>Смена вентиля Д 20 (1шт)  кв.31-1;</t>
  </si>
  <si>
    <t>Вентиль Д 20</t>
  </si>
  <si>
    <t>Смена вентиля Д 25 (1шт) под кв.18</t>
  </si>
  <si>
    <t>Вентиль Д 25</t>
  </si>
  <si>
    <t>Смена труб Д 25 п.пр (8мп) под кв.18-4; кв.31-4;</t>
  </si>
  <si>
    <t>8мп</t>
  </si>
  <si>
    <t>4шт</t>
  </si>
  <si>
    <t>Муфта неразъемная 25</t>
  </si>
  <si>
    <t>Уголок 20</t>
  </si>
  <si>
    <t>6шт</t>
  </si>
  <si>
    <t>3шт</t>
  </si>
  <si>
    <t>Смена труб Д 50 на сварке (5мп) под кв.18</t>
  </si>
  <si>
    <t xml:space="preserve">Труба Д 50 </t>
  </si>
  <si>
    <t>5мп</t>
  </si>
  <si>
    <t>Электроды</t>
  </si>
  <si>
    <t>4кг</t>
  </si>
  <si>
    <t>Врезка 15,20,25</t>
  </si>
  <si>
    <t>Муфта 25</t>
  </si>
  <si>
    <t>К/гайка 25</t>
  </si>
  <si>
    <t>Устр-во врезки (3шт) под кв.18</t>
  </si>
  <si>
    <t>Валка деревьев, распиловка сучъев, погрузка вывоз (2шт)</t>
  </si>
  <si>
    <t>Смена вентиля Д 15 (4шт) эл.уз.-3; под кв.18-1;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</si>
</sst>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9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70</v>
      </c>
      <c r="C2" s="1"/>
      <c r="D2" s="1" t="s">
        <v>71</v>
      </c>
      <c r="K2" t="s">
        <v>91</v>
      </c>
    </row>
    <row r="3" spans="2:13" ht="12.75">
      <c r="B3" s="1" t="s">
        <v>82</v>
      </c>
      <c r="C3" s="8" t="s">
        <v>93</v>
      </c>
      <c r="D3" s="8" t="s">
        <v>89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87</v>
      </c>
      <c r="L6" s="25">
        <v>2</v>
      </c>
      <c r="M6" s="49">
        <f>L6*114.3*1.202</f>
        <v>274.7772</v>
      </c>
    </row>
    <row r="7" spans="1:13" ht="12.75">
      <c r="A7" t="s">
        <v>2</v>
      </c>
      <c r="E7">
        <v>2731</v>
      </c>
      <c r="F7" t="s">
        <v>72</v>
      </c>
      <c r="J7" s="14">
        <v>2</v>
      </c>
      <c r="K7" s="14" t="s">
        <v>46</v>
      </c>
      <c r="L7" s="14"/>
      <c r="M7" s="49">
        <f aca="true" t="shared" si="0" ref="M7:M18">L7*114.3*1.202</f>
        <v>0</v>
      </c>
    </row>
    <row r="8" spans="1:13" ht="12.75">
      <c r="A8" t="s">
        <v>3</v>
      </c>
      <c r="E8">
        <v>236.3</v>
      </c>
      <c r="F8" t="s">
        <v>72</v>
      </c>
      <c r="J8" s="15"/>
      <c r="K8" s="15" t="s">
        <v>47</v>
      </c>
      <c r="L8" s="21">
        <v>2</v>
      </c>
      <c r="M8" s="49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9">
        <f t="shared" si="0"/>
        <v>0</v>
      </c>
    </row>
    <row r="10" spans="1:13" ht="12.75">
      <c r="A10" t="s">
        <v>5</v>
      </c>
      <c r="E10">
        <v>498</v>
      </c>
      <c r="F10" t="s">
        <v>72</v>
      </c>
      <c r="J10" s="15">
        <v>3</v>
      </c>
      <c r="K10" s="24" t="s">
        <v>49</v>
      </c>
      <c r="L10" s="21"/>
      <c r="M10" s="49">
        <f t="shared" si="0"/>
        <v>0</v>
      </c>
    </row>
    <row r="11" spans="1:13" ht="12.75">
      <c r="A11" t="s">
        <v>6</v>
      </c>
      <c r="E11">
        <v>3770</v>
      </c>
      <c r="F11" t="s">
        <v>72</v>
      </c>
      <c r="J11" s="16"/>
      <c r="K11" s="18" t="s">
        <v>52</v>
      </c>
      <c r="L11" s="23">
        <v>0</v>
      </c>
      <c r="M11" s="49">
        <f t="shared" si="0"/>
        <v>0</v>
      </c>
    </row>
    <row r="12" spans="1:13" ht="12.75">
      <c r="A12" t="s">
        <v>7</v>
      </c>
      <c r="E12">
        <v>415</v>
      </c>
      <c r="F12" t="s">
        <v>72</v>
      </c>
      <c r="J12" s="14">
        <v>4</v>
      </c>
      <c r="K12" s="17" t="s">
        <v>50</v>
      </c>
      <c r="L12" s="22"/>
      <c r="M12" s="49">
        <f t="shared" si="0"/>
        <v>0</v>
      </c>
    </row>
    <row r="13" spans="10:13" ht="12.75">
      <c r="J13" s="16"/>
      <c r="K13" s="18" t="s">
        <v>51</v>
      </c>
      <c r="L13" s="42">
        <v>3</v>
      </c>
      <c r="M13" s="49">
        <f t="shared" si="0"/>
        <v>412.16579999999993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9">
        <f t="shared" si="0"/>
        <v>0</v>
      </c>
    </row>
    <row r="15" spans="10:13" ht="12.75">
      <c r="J15" s="14">
        <v>6</v>
      </c>
      <c r="K15" s="17" t="s">
        <v>54</v>
      </c>
      <c r="L15" s="22"/>
      <c r="M15" s="49">
        <f t="shared" si="0"/>
        <v>0</v>
      </c>
    </row>
    <row r="16" spans="1:13" ht="12.75">
      <c r="A16" s="2" t="s">
        <v>9</v>
      </c>
      <c r="F16" s="11">
        <v>31847.72</v>
      </c>
      <c r="J16" s="15" t="s">
        <v>55</v>
      </c>
      <c r="K16" s="26" t="s">
        <v>56</v>
      </c>
      <c r="L16" s="21">
        <v>0</v>
      </c>
      <c r="M16" s="49">
        <f t="shared" si="0"/>
        <v>0</v>
      </c>
    </row>
    <row r="17" spans="1:13" ht="12.75">
      <c r="A17" t="s">
        <v>10</v>
      </c>
      <c r="F17" s="11">
        <v>35191.43</v>
      </c>
      <c r="J17" s="15" t="s">
        <v>57</v>
      </c>
      <c r="K17" s="26" t="s">
        <v>58</v>
      </c>
      <c r="L17" s="21">
        <v>3</v>
      </c>
      <c r="M17" s="49">
        <f t="shared" si="0"/>
        <v>412.16579999999993</v>
      </c>
    </row>
    <row r="18" spans="2:13" ht="12.75">
      <c r="B18" t="s">
        <v>11</v>
      </c>
      <c r="F18" s="9">
        <f>F17/F16</f>
        <v>1.104990561333747</v>
      </c>
      <c r="J18" s="16" t="s">
        <v>59</v>
      </c>
      <c r="K18" s="18" t="s">
        <v>60</v>
      </c>
      <c r="L18" s="23">
        <v>3.71</v>
      </c>
      <c r="M18" s="49">
        <f t="shared" si="0"/>
        <v>509.711706</v>
      </c>
    </row>
    <row r="19" spans="1:13" ht="12.75">
      <c r="A19" s="7" t="s">
        <v>90</v>
      </c>
      <c r="B19" s="7"/>
      <c r="C19" s="7"/>
      <c r="D19" s="7"/>
      <c r="E19" s="7"/>
      <c r="F19" s="5">
        <v>1548.96</v>
      </c>
      <c r="J19" s="20"/>
      <c r="K19" s="27" t="s">
        <v>61</v>
      </c>
      <c r="L19" s="34">
        <f>SUM(L6:L18)</f>
        <v>13.71</v>
      </c>
      <c r="M19" s="34">
        <f>SUM(M6:M18)</f>
        <v>1883.597706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36740.39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95</v>
      </c>
      <c r="L23" s="25">
        <v>4.83</v>
      </c>
      <c r="M23" s="33">
        <f>L23*114.3*1.202*1.15</f>
        <v>763.1249786999998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96</v>
      </c>
      <c r="L24" s="25">
        <v>5.25</v>
      </c>
      <c r="M24" s="33">
        <f aca="true" t="shared" si="1" ref="M24:M34">L24*114.3*1.202*1.15</f>
        <v>829.4836724999999</v>
      </c>
    </row>
    <row r="25" spans="1:13" ht="12.75">
      <c r="A25" t="s">
        <v>15</v>
      </c>
      <c r="D25" t="s">
        <v>79</v>
      </c>
      <c r="F25" s="11">
        <v>5781.62</v>
      </c>
      <c r="J25" s="20">
        <v>3</v>
      </c>
      <c r="K25" s="20" t="s">
        <v>125</v>
      </c>
      <c r="L25" s="25">
        <v>3.24</v>
      </c>
      <c r="M25" s="33">
        <f t="shared" si="1"/>
        <v>511.9099235999999</v>
      </c>
    </row>
    <row r="26" spans="1:13" ht="12.75">
      <c r="A26" s="6" t="s">
        <v>18</v>
      </c>
      <c r="D26" t="s">
        <v>80</v>
      </c>
      <c r="F26" s="5">
        <v>2870.38</v>
      </c>
      <c r="J26" s="20">
        <v>4</v>
      </c>
      <c r="K26" s="20" t="s">
        <v>108</v>
      </c>
      <c r="L26" s="25">
        <v>7.28</v>
      </c>
      <c r="M26" s="33">
        <f t="shared" si="1"/>
        <v>1150.2173592</v>
      </c>
    </row>
    <row r="27" spans="1:13" ht="12.75">
      <c r="A27" s="53" t="s">
        <v>85</v>
      </c>
      <c r="B27" s="54"/>
      <c r="C27" s="54"/>
      <c r="D27" s="54"/>
      <c r="E27" s="54"/>
      <c r="F27" s="5">
        <v>0</v>
      </c>
      <c r="J27" s="20">
        <v>5</v>
      </c>
      <c r="K27" s="20" t="s">
        <v>104</v>
      </c>
      <c r="L27" s="25">
        <v>0.81</v>
      </c>
      <c r="M27" s="33">
        <f t="shared" si="1"/>
        <v>127.97748089999997</v>
      </c>
    </row>
    <row r="28" spans="1:13" ht="12.75">
      <c r="A28" s="4" t="s">
        <v>36</v>
      </c>
      <c r="B28" s="1"/>
      <c r="F28" s="32">
        <f>F25+F26+F27</f>
        <v>8652</v>
      </c>
      <c r="J28" s="20">
        <v>6</v>
      </c>
      <c r="K28" s="20" t="s">
        <v>106</v>
      </c>
      <c r="L28" s="25">
        <v>1.03</v>
      </c>
      <c r="M28" s="33">
        <f t="shared" si="1"/>
        <v>162.73679669999999</v>
      </c>
    </row>
    <row r="29" spans="1:13" ht="12.75">
      <c r="A29" s="4" t="s">
        <v>19</v>
      </c>
      <c r="J29" s="20">
        <v>7</v>
      </c>
      <c r="K29" s="20" t="s">
        <v>115</v>
      </c>
      <c r="L29" s="25">
        <v>6.74</v>
      </c>
      <c r="M29" s="33">
        <f t="shared" si="1"/>
        <v>1064.8990386</v>
      </c>
    </row>
    <row r="30" spans="1:13" ht="12.75">
      <c r="A30" t="s">
        <v>83</v>
      </c>
      <c r="D30" s="5">
        <v>1.08</v>
      </c>
      <c r="E30" t="s">
        <v>17</v>
      </c>
      <c r="F30" s="11">
        <f>D30*E7</f>
        <v>2949.48</v>
      </c>
      <c r="J30" s="20">
        <v>8</v>
      </c>
      <c r="K30" s="20" t="s">
        <v>123</v>
      </c>
      <c r="L30" s="25">
        <v>13.38</v>
      </c>
      <c r="M30" s="33">
        <f t="shared" si="1"/>
        <v>2113.9983881999997</v>
      </c>
    </row>
    <row r="31" spans="1:13" ht="12.75">
      <c r="A31" t="s">
        <v>94</v>
      </c>
      <c r="B31">
        <v>236.3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 t="s">
        <v>124</v>
      </c>
      <c r="L31" s="25">
        <v>76.96</v>
      </c>
      <c r="M31" s="33">
        <f t="shared" si="1"/>
        <v>12159.440654399996</v>
      </c>
    </row>
    <row r="32" spans="1:13" ht="12.75">
      <c r="A32" s="4" t="s">
        <v>20</v>
      </c>
      <c r="B32" s="4"/>
      <c r="C32" s="10"/>
      <c r="F32" s="32">
        <f>SUM(F30:F31)</f>
        <v>2949.48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2731</v>
      </c>
      <c r="F34" s="36">
        <f>C34/D34*E34</f>
        <v>2085.0871417647177</v>
      </c>
      <c r="J34" s="20"/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2731</v>
      </c>
      <c r="F35" s="36">
        <f>C35/D35*E35</f>
        <v>1883.2635158934825</v>
      </c>
      <c r="J35" s="20"/>
      <c r="K35" s="30" t="s">
        <v>61</v>
      </c>
      <c r="L35" s="28">
        <f>SUM(L23:L33)</f>
        <v>119.52</v>
      </c>
      <c r="M35" s="34">
        <f>SUM(M23:M33)</f>
        <v>18883.788292799996</v>
      </c>
    </row>
    <row r="36" spans="1:11" ht="12.75">
      <c r="A36" t="s">
        <v>24</v>
      </c>
      <c r="F36" s="11">
        <f>M35</f>
        <v>18883.788292799996</v>
      </c>
      <c r="K36" s="1" t="s">
        <v>65</v>
      </c>
    </row>
    <row r="37" spans="1:13" ht="12.75">
      <c r="A37" t="s">
        <v>78</v>
      </c>
      <c r="F37" s="5">
        <v>721.2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25</v>
      </c>
      <c r="F38" s="5">
        <f>M56</f>
        <v>4097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26</v>
      </c>
      <c r="F39" s="5"/>
      <c r="J39" s="20">
        <v>1</v>
      </c>
      <c r="K39" s="47" t="s">
        <v>97</v>
      </c>
      <c r="L39" s="48" t="s">
        <v>110</v>
      </c>
      <c r="M39" s="48">
        <v>664</v>
      </c>
    </row>
    <row r="40" spans="1:13" ht="12.75">
      <c r="A40" t="s">
        <v>27</v>
      </c>
      <c r="F40" s="5"/>
      <c r="J40" s="20">
        <v>2</v>
      </c>
      <c r="K40" s="20" t="s">
        <v>99</v>
      </c>
      <c r="L40" s="25" t="s">
        <v>109</v>
      </c>
      <c r="M40" s="25">
        <v>760</v>
      </c>
    </row>
    <row r="41" spans="2:13" ht="12.75">
      <c r="B41">
        <v>2731</v>
      </c>
      <c r="C41" t="s">
        <v>16</v>
      </c>
      <c r="D41" s="11">
        <v>0.35</v>
      </c>
      <c r="E41" t="s">
        <v>17</v>
      </c>
      <c r="F41" s="5">
        <f>B41*D41</f>
        <v>955.8499999999999</v>
      </c>
      <c r="J41" s="20">
        <v>3</v>
      </c>
      <c r="K41" s="20" t="s">
        <v>100</v>
      </c>
      <c r="L41" s="25" t="s">
        <v>110</v>
      </c>
      <c r="M41" s="25">
        <v>580</v>
      </c>
    </row>
    <row r="42" spans="1:13" ht="12.75">
      <c r="A42" s="45" t="s">
        <v>84</v>
      </c>
      <c r="B42" s="45"/>
      <c r="C42" s="45"/>
      <c r="D42" s="45"/>
      <c r="E42" s="45"/>
      <c r="F42" s="46">
        <v>0</v>
      </c>
      <c r="J42" s="20">
        <v>4</v>
      </c>
      <c r="K42" s="20" t="s">
        <v>102</v>
      </c>
      <c r="L42" s="25" t="s">
        <v>98</v>
      </c>
      <c r="M42" s="25">
        <v>10</v>
      </c>
    </row>
    <row r="43" spans="1:13" ht="12.75">
      <c r="A43" s="4" t="s">
        <v>28</v>
      </c>
      <c r="B43" s="4"/>
      <c r="C43" s="10"/>
      <c r="F43" s="32">
        <f>SUM(F34:F42)</f>
        <v>28626.188950458196</v>
      </c>
      <c r="J43" s="20">
        <v>5</v>
      </c>
      <c r="K43" s="20" t="s">
        <v>103</v>
      </c>
      <c r="L43" s="25" t="s">
        <v>113</v>
      </c>
      <c r="M43" s="25">
        <v>102</v>
      </c>
    </row>
    <row r="44" spans="1:13" ht="12.75">
      <c r="A44" s="4" t="s">
        <v>29</v>
      </c>
      <c r="J44" s="20">
        <v>6</v>
      </c>
      <c r="K44" s="20" t="s">
        <v>105</v>
      </c>
      <c r="L44" s="25" t="s">
        <v>101</v>
      </c>
      <c r="M44" s="25">
        <v>360</v>
      </c>
    </row>
    <row r="45" spans="1:13" ht="12.75">
      <c r="A45" t="s">
        <v>30</v>
      </c>
      <c r="B45">
        <v>2731</v>
      </c>
      <c r="C45" t="s">
        <v>72</v>
      </c>
      <c r="D45" s="5">
        <v>0.16</v>
      </c>
      <c r="E45" t="s">
        <v>17</v>
      </c>
      <c r="F45" s="11">
        <f>B45*D45</f>
        <v>436.96000000000004</v>
      </c>
      <c r="J45" s="20">
        <v>7</v>
      </c>
      <c r="K45" s="20" t="s">
        <v>107</v>
      </c>
      <c r="L45" s="25" t="s">
        <v>98</v>
      </c>
      <c r="M45" s="25">
        <v>310</v>
      </c>
    </row>
    <row r="46" spans="1:13" ht="12.75">
      <c r="A46" t="s">
        <v>31</v>
      </c>
      <c r="F46" s="5"/>
      <c r="J46" s="20">
        <v>8</v>
      </c>
      <c r="K46" s="20" t="s">
        <v>111</v>
      </c>
      <c r="L46" s="25" t="s">
        <v>101</v>
      </c>
      <c r="M46" s="25">
        <v>140</v>
      </c>
    </row>
    <row r="47" spans="1:13" ht="12.75">
      <c r="A47" s="7" t="s">
        <v>77</v>
      </c>
      <c r="F47" s="5"/>
      <c r="J47" s="20">
        <v>9</v>
      </c>
      <c r="K47" s="20" t="s">
        <v>112</v>
      </c>
      <c r="L47" s="25" t="s">
        <v>113</v>
      </c>
      <c r="M47" s="25">
        <v>42</v>
      </c>
    </row>
    <row r="48" spans="2:13" ht="12.75">
      <c r="B48">
        <v>2731</v>
      </c>
      <c r="C48" t="s">
        <v>16</v>
      </c>
      <c r="D48" s="11">
        <v>0.77</v>
      </c>
      <c r="E48" t="s">
        <v>17</v>
      </c>
      <c r="F48" s="5">
        <f>B48*D48</f>
        <v>2102.87</v>
      </c>
      <c r="J48" s="20">
        <v>10</v>
      </c>
      <c r="K48" s="20" t="s">
        <v>116</v>
      </c>
      <c r="L48" s="25" t="s">
        <v>117</v>
      </c>
      <c r="M48" s="25">
        <v>790</v>
      </c>
    </row>
    <row r="49" spans="1:13" ht="12.75">
      <c r="A49" s="4" t="s">
        <v>32</v>
      </c>
      <c r="B49" s="1"/>
      <c r="F49" s="32">
        <f>F45+F48</f>
        <v>2539.83</v>
      </c>
      <c r="J49" s="20">
        <v>11</v>
      </c>
      <c r="K49" s="20" t="s">
        <v>118</v>
      </c>
      <c r="L49" s="25" t="s">
        <v>119</v>
      </c>
      <c r="M49" s="25">
        <v>240</v>
      </c>
    </row>
    <row r="50" spans="1:13" ht="12.75">
      <c r="A50" s="4" t="s">
        <v>33</v>
      </c>
      <c r="J50" s="20">
        <v>12</v>
      </c>
      <c r="K50" s="20" t="s">
        <v>120</v>
      </c>
      <c r="L50" s="25" t="s">
        <v>114</v>
      </c>
      <c r="M50" s="25">
        <v>41</v>
      </c>
    </row>
    <row r="51" spans="1:13" ht="12.75">
      <c r="A51" s="7" t="s">
        <v>81</v>
      </c>
      <c r="B51" s="7"/>
      <c r="C51" s="7"/>
      <c r="D51" s="7"/>
      <c r="E51" s="7"/>
      <c r="F51" s="7"/>
      <c r="J51" s="20">
        <v>13</v>
      </c>
      <c r="K51" s="20" t="s">
        <v>121</v>
      </c>
      <c r="L51" s="25" t="s">
        <v>98</v>
      </c>
      <c r="M51" s="25">
        <v>40</v>
      </c>
    </row>
    <row r="52" spans="2:13" ht="12.75">
      <c r="B52">
        <v>2731</v>
      </c>
      <c r="C52" t="s">
        <v>16</v>
      </c>
      <c r="D52" s="11">
        <v>2.1</v>
      </c>
      <c r="E52" t="s">
        <v>17</v>
      </c>
      <c r="F52" s="5">
        <f>B52*D52</f>
        <v>5735.1</v>
      </c>
      <c r="J52" s="20">
        <v>14</v>
      </c>
      <c r="K52" s="20" t="s">
        <v>122</v>
      </c>
      <c r="L52" s="25" t="s">
        <v>98</v>
      </c>
      <c r="M52" s="25">
        <v>18</v>
      </c>
    </row>
    <row r="53" spans="1:13" ht="12.75">
      <c r="A53" s="4" t="s">
        <v>34</v>
      </c>
      <c r="B53" s="1"/>
      <c r="F53" s="8">
        <f>SUM(F52)</f>
        <v>5735.1</v>
      </c>
      <c r="J53" s="20">
        <v>15</v>
      </c>
      <c r="K53" s="20"/>
      <c r="L53" s="25"/>
      <c r="M53" s="25"/>
    </row>
    <row r="54" spans="1:13" ht="12.75">
      <c r="A54" s="50" t="s">
        <v>88</v>
      </c>
      <c r="B54" s="51"/>
      <c r="C54" s="45"/>
      <c r="D54" s="46">
        <v>0</v>
      </c>
      <c r="E54" s="45"/>
      <c r="F54" s="52">
        <f>D54*E7</f>
        <v>0</v>
      </c>
      <c r="J54" s="20">
        <v>16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48502.598950458196</v>
      </c>
      <c r="J55" s="20">
        <v>17</v>
      </c>
      <c r="K55" s="20"/>
      <c r="L55" s="25"/>
      <c r="M55" s="25"/>
    </row>
    <row r="56" spans="1:13" ht="12.75">
      <c r="A56" s="1" t="s">
        <v>86</v>
      </c>
      <c r="B56" s="37"/>
      <c r="C56" s="37">
        <v>0.058</v>
      </c>
      <c r="D56" s="1"/>
      <c r="E56" s="1"/>
      <c r="F56" s="32">
        <f>F55*5.8%</f>
        <v>2813.150739126575</v>
      </c>
      <c r="J56" s="20"/>
      <c r="K56" s="20"/>
      <c r="L56" s="31" t="s">
        <v>68</v>
      </c>
      <c r="M56" s="28">
        <f>SUM(M39:M55)</f>
        <v>4097</v>
      </c>
    </row>
    <row r="57" spans="1:6" ht="15">
      <c r="A57" s="12" t="s">
        <v>37</v>
      </c>
      <c r="B57" s="12"/>
      <c r="C57" s="12"/>
      <c r="D57" s="12"/>
      <c r="E57" s="12"/>
      <c r="F57" s="35">
        <f>F55+F56</f>
        <v>51315.74968958477</v>
      </c>
    </row>
    <row r="58" spans="2:6" ht="12.75">
      <c r="B58" s="38" t="s">
        <v>73</v>
      </c>
      <c r="C58" s="39" t="s">
        <v>74</v>
      </c>
      <c r="D58" s="22" t="s">
        <v>75</v>
      </c>
      <c r="E58" s="22" t="s">
        <v>76</v>
      </c>
      <c r="F58" s="43" t="s">
        <v>92</v>
      </c>
    </row>
    <row r="59" spans="1:6" ht="12.75">
      <c r="A59" s="13"/>
      <c r="B59" s="40">
        <v>41821</v>
      </c>
      <c r="C59" s="41">
        <v>-132369</v>
      </c>
      <c r="D59" s="42">
        <f>F20</f>
        <v>36740.39</v>
      </c>
      <c r="E59" s="42">
        <f>F57</f>
        <v>51315.74968958477</v>
      </c>
      <c r="F59" s="44">
        <f>C59+D59-E59</f>
        <v>-146944.35968958476</v>
      </c>
    </row>
    <row r="81" spans="7:9" ht="12.75">
      <c r="G81" s="7"/>
      <c r="H81" s="7"/>
      <c r="I81" s="7"/>
    </row>
  </sheetData>
  <sheetProtection/>
  <mergeCells count="1">
    <mergeCell ref="A27:E2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2014-06-18T07:00:45Z</cp:lastPrinted>
  <dcterms:created xsi:type="dcterms:W3CDTF">2008-08-18T07:30:19Z</dcterms:created>
  <dcterms:modified xsi:type="dcterms:W3CDTF">2014-09-24T16:56:35Z</dcterms:modified>
  <cp:category/>
  <cp:version/>
  <cp:contentType/>
  <cp:contentStatus/>
</cp:coreProperties>
</file>