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<sst xmlns="http://schemas.openxmlformats.org/spreadsheetml/2006/main" count="131" uniqueCount="108">
  <si>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</si>
  <si>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</si>
  <si>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</si>
  <si>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</si>
  <si>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</si>
  <si>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</si>
  <si>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</si>
  <si>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</si>
  <si>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</si>
  <si>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</si>
  <si>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</si>
  <si>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</si>
  <si>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</si>
  <si>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</si>
  <si>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</si>
  <si>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</si>
  <si>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</si>
  <si>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</si>
  <si>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</si>
  <si>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</si>
  <si>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</si>
  <si>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</si>
  <si>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</si>
  <si>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</si>
  <si>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</si>
  <si>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</si>
  <si>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</si>
  <si>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</si>
  <si>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</si>
  <si>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</si>
  <si>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</si>
  <si>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</si>
  <si>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</si>
  <si>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</si>
  <si>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</si>
  <si>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</si>
  <si>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</si>
  <si>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</si>
  <si>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</si>
  <si>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</si>
  <si>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</si>
  <si>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</si>
  <si>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</si>
  <si>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</si>
  <si>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</si>
  <si>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</si>
  <si>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</si>
  <si>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</si>
  <si>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</si>
  <si>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</si>
  <si>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</si>
  <si>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</si>
  <si>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</si>
  <si>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</si>
  <si>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</si>
  <si>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</si>
  <si>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</si>
  <si>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</si>
  <si>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</si>
  <si>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</si>
  <si>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</si>
  <si>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</si>
  <si>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</si>
  <si>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</si>
  <si>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</si>
  <si>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</si>
  <si>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</si>
  <si>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</si>
  <si>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</si>
  <si>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</si>
  <si>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</si>
  <si>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</si>
  <si>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</si>
  <si>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</si>
  <si>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</si>
  <si>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</si>
  <si>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</si>
  <si>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</si>
  <si>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</si>
  <si>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</si>
  <si>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</si>
  <si>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</si>
  <si>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</si>
  <si>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</si>
  <si>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</si>
  <si>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</si>
  <si>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</si>
  <si>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</si>
  <si>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</si>
  <si>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 xml:space="preserve">Снятие показаний приборов учета </t>
  </si>
  <si>
    <t xml:space="preserve">Обработка данных 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</si>
  <si>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</si>
  <si>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</si>
  <si>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</si>
  <si>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</si>
  <si>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</si>
  <si>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</si>
  <si>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1шт</t>
  </si>
  <si>
    <t>Лампа</t>
  </si>
  <si>
    <t>3шт</t>
  </si>
  <si>
    <t>ост.на 01.03</t>
  </si>
  <si>
    <t>февраль</t>
  </si>
  <si>
    <t xml:space="preserve">                    за  февраль  2014 г.</t>
  </si>
  <si>
    <t>Смена петель (1шт) п-д5</t>
  </si>
  <si>
    <t>Петля</t>
  </si>
  <si>
    <t>Смена ламп (3шт) т.п.</t>
  </si>
  <si>
    <t>Изготовление ограды (перерасчет за июль 2013)</t>
  </si>
  <si>
    <t>Изготовление прожилин (93мп)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</si>
</sst>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2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102</v>
      </c>
    </row>
    <row r="3" spans="2:13" ht="12.75">
      <c r="B3" s="1" t="s">
        <v>83</v>
      </c>
      <c r="C3" s="8" t="s">
        <v>101</v>
      </c>
      <c r="D3" s="8" t="s">
        <v>95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93</v>
      </c>
      <c r="L6" s="25">
        <v>2</v>
      </c>
      <c r="M6" s="47">
        <f>L6*114.3*1.202</f>
        <v>274.7772</v>
      </c>
    </row>
    <row r="7" spans="1:13" ht="12.75">
      <c r="A7" t="s">
        <v>2</v>
      </c>
      <c r="E7">
        <v>3505.3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70</v>
      </c>
      <c r="J8" s="15"/>
      <c r="K8" s="15" t="s">
        <v>47</v>
      </c>
      <c r="L8" s="21">
        <v>3</v>
      </c>
      <c r="M8" s="47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905.8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2143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498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41030.68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39524.54</v>
      </c>
      <c r="J17" s="15" t="s">
        <v>57</v>
      </c>
      <c r="K17" s="26" t="s">
        <v>58</v>
      </c>
      <c r="L17" s="21">
        <v>4</v>
      </c>
      <c r="M17" s="47">
        <f t="shared" si="0"/>
        <v>549.5544</v>
      </c>
    </row>
    <row r="18" spans="2:13" ht="12.75">
      <c r="B18" t="s">
        <v>11</v>
      </c>
      <c r="F18" s="9">
        <f>F17/F16</f>
        <v>0.9632923461175881</v>
      </c>
      <c r="J18" s="16" t="s">
        <v>59</v>
      </c>
      <c r="K18" s="18" t="s">
        <v>60</v>
      </c>
      <c r="L18" s="23">
        <v>3.98</v>
      </c>
      <c r="M18" s="47">
        <f t="shared" si="0"/>
        <v>546.8066279999999</v>
      </c>
    </row>
    <row r="19" spans="1:13" ht="12.75">
      <c r="A19" t="s">
        <v>96</v>
      </c>
      <c r="F19" s="5">
        <v>600</v>
      </c>
      <c r="J19" s="20"/>
      <c r="K19" s="27" t="s">
        <v>61</v>
      </c>
      <c r="L19" s="28">
        <f>SUM(L6:L18)</f>
        <v>16.98</v>
      </c>
      <c r="M19" s="34">
        <f>SUM(M6:M18)</f>
        <v>2332.858428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40124.54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89</v>
      </c>
      <c r="L23" s="25">
        <v>30</v>
      </c>
      <c r="M23" s="33">
        <f>L23*89.21*1.202*1.15</f>
        <v>3699.4494899999995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90</v>
      </c>
      <c r="L24" s="25">
        <v>3</v>
      </c>
      <c r="M24" s="33">
        <f aca="true" t="shared" si="1" ref="M24:M33">L24*89.21*1.202*1.15</f>
        <v>369.94494899999995</v>
      </c>
    </row>
    <row r="25" spans="1:13" ht="12.75">
      <c r="A25" t="s">
        <v>15</v>
      </c>
      <c r="D25" t="s">
        <v>81</v>
      </c>
      <c r="F25" s="11">
        <v>5203.46</v>
      </c>
      <c r="J25" s="20">
        <v>3</v>
      </c>
      <c r="K25" s="20" t="s">
        <v>103</v>
      </c>
      <c r="L25" s="25">
        <v>1</v>
      </c>
      <c r="M25" s="33">
        <f t="shared" si="1"/>
        <v>123.31498299999998</v>
      </c>
    </row>
    <row r="26" spans="1:13" ht="12.75">
      <c r="A26" s="6" t="s">
        <v>18</v>
      </c>
      <c r="D26" t="s">
        <v>82</v>
      </c>
      <c r="E26" s="7"/>
      <c r="F26" s="5">
        <v>2870.38</v>
      </c>
      <c r="J26" s="20">
        <v>4</v>
      </c>
      <c r="K26" s="20" t="s">
        <v>105</v>
      </c>
      <c r="L26" s="25">
        <v>0.21</v>
      </c>
      <c r="M26" s="33">
        <f t="shared" si="1"/>
        <v>25.896146429999995</v>
      </c>
    </row>
    <row r="27" spans="1:13" ht="12.75">
      <c r="A27" s="6" t="s">
        <v>91</v>
      </c>
      <c r="F27" s="5">
        <v>0</v>
      </c>
      <c r="J27" s="20">
        <v>5</v>
      </c>
      <c r="K27" s="52" t="s">
        <v>106</v>
      </c>
      <c r="L27" s="53">
        <v>-93</v>
      </c>
      <c r="M27" s="33">
        <f t="shared" si="1"/>
        <v>-11468.293418999998</v>
      </c>
    </row>
    <row r="28" spans="1:13" ht="12.75">
      <c r="A28" s="4" t="s">
        <v>36</v>
      </c>
      <c r="B28" s="1"/>
      <c r="C28" s="1"/>
      <c r="F28" s="32">
        <f>F25+F26+F27</f>
        <v>8073.84</v>
      </c>
      <c r="J28" s="20">
        <v>6</v>
      </c>
      <c r="K28" s="20" t="s">
        <v>107</v>
      </c>
      <c r="L28" s="25">
        <v>46.5</v>
      </c>
      <c r="M28" s="33">
        <f t="shared" si="1"/>
        <v>5734.146709499999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3785.7240000000006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30"/>
      <c r="L31" s="28"/>
      <c r="M31" s="46">
        <f t="shared" si="1"/>
        <v>0</v>
      </c>
    </row>
    <row r="32" spans="2:13" ht="12.75">
      <c r="B32" s="43">
        <f>F32/D32</f>
        <v>1218</v>
      </c>
      <c r="C32" t="s">
        <v>20</v>
      </c>
      <c r="D32" s="5">
        <v>3.31</v>
      </c>
      <c r="E32" t="s">
        <v>17</v>
      </c>
      <c r="F32" s="5">
        <v>4031.58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/>
    </row>
    <row r="35" spans="1:13" ht="12.75">
      <c r="A35" s="4" t="s">
        <v>21</v>
      </c>
      <c r="B35" s="4"/>
      <c r="C35" s="10"/>
      <c r="F35" s="32">
        <f>SUM(F30:F34)</f>
        <v>7817.304</v>
      </c>
      <c r="J35" s="20"/>
      <c r="K35" s="30" t="s">
        <v>61</v>
      </c>
      <c r="L35" s="28">
        <f>SUM(L23:L34)</f>
        <v>-12.29</v>
      </c>
      <c r="M35" s="34">
        <f>SUM(M23:M34)</f>
        <v>-1515.541141069999</v>
      </c>
    </row>
    <row r="36" spans="1:11" ht="12.75">
      <c r="A36" s="4" t="s">
        <v>22</v>
      </c>
      <c r="B36" s="4"/>
      <c r="K36" s="1" t="s">
        <v>65</v>
      </c>
    </row>
    <row r="37" spans="1:13" ht="12.75">
      <c r="A37" t="s">
        <v>23</v>
      </c>
      <c r="C37">
        <v>150876</v>
      </c>
      <c r="D37">
        <v>219171.6</v>
      </c>
      <c r="E37">
        <v>3505.3</v>
      </c>
      <c r="F37" s="35">
        <f>C37/D37*E37</f>
        <v>2413.0208603669457</v>
      </c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24</v>
      </c>
      <c r="C38">
        <v>145893</v>
      </c>
      <c r="D38">
        <v>219171.6</v>
      </c>
      <c r="E38">
        <v>3505.3</v>
      </c>
      <c r="F38" s="35">
        <f>C38/D38*E38</f>
        <v>2333.325726964625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25</v>
      </c>
      <c r="F39" s="11">
        <f>M35</f>
        <v>-1515.541141069999</v>
      </c>
      <c r="J39" s="20">
        <v>1</v>
      </c>
      <c r="K39" s="20" t="s">
        <v>104</v>
      </c>
      <c r="L39" s="25" t="s">
        <v>97</v>
      </c>
      <c r="M39" s="25">
        <v>9</v>
      </c>
    </row>
    <row r="40" spans="1:13" ht="12.75">
      <c r="A40" t="s">
        <v>80</v>
      </c>
      <c r="F40" s="5">
        <v>0</v>
      </c>
      <c r="J40" s="20">
        <v>2</v>
      </c>
      <c r="K40" s="20" t="s">
        <v>98</v>
      </c>
      <c r="L40" s="25" t="s">
        <v>99</v>
      </c>
      <c r="M40" s="25">
        <v>22.92</v>
      </c>
    </row>
    <row r="41" spans="1:13" ht="12.75">
      <c r="A41" t="s">
        <v>26</v>
      </c>
      <c r="F41" s="11">
        <f>M51</f>
        <v>31.92</v>
      </c>
      <c r="J41" s="20">
        <v>3</v>
      </c>
      <c r="K41" s="20"/>
      <c r="L41" s="25"/>
      <c r="M41" s="25"/>
    </row>
    <row r="42" spans="1:13" ht="12.75">
      <c r="A42" t="s">
        <v>27</v>
      </c>
      <c r="F42" s="5"/>
      <c r="J42" s="20">
        <v>4</v>
      </c>
      <c r="K42" s="20"/>
      <c r="L42" s="25"/>
      <c r="M42" s="25"/>
    </row>
    <row r="43" spans="1:13" ht="12.75">
      <c r="A43" t="s">
        <v>28</v>
      </c>
      <c r="F43" s="5"/>
      <c r="J43" s="20">
        <v>5</v>
      </c>
      <c r="K43" s="20"/>
      <c r="L43" s="25"/>
      <c r="M43" s="25"/>
    </row>
    <row r="44" spans="2:13" ht="12.75">
      <c r="B44">
        <v>3505.3</v>
      </c>
      <c r="C44" t="s">
        <v>16</v>
      </c>
      <c r="D44" s="11">
        <v>0.27</v>
      </c>
      <c r="E44" t="s">
        <v>17</v>
      </c>
      <c r="F44" s="11">
        <f>B44*D44</f>
        <v>946.4310000000002</v>
      </c>
      <c r="J44" s="20">
        <v>6</v>
      </c>
      <c r="K44" s="20"/>
      <c r="L44" s="25"/>
      <c r="M44" s="25"/>
    </row>
    <row r="45" spans="1:13" ht="12.75">
      <c r="A45" s="4" t="s">
        <v>77</v>
      </c>
      <c r="B45" s="4"/>
      <c r="C45" s="10"/>
      <c r="F45" s="32">
        <f>SUM(F37:F44)</f>
        <v>4209.1564462615725</v>
      </c>
      <c r="J45" s="20">
        <v>7</v>
      </c>
      <c r="K45" s="20"/>
      <c r="L45" s="25"/>
      <c r="M45" s="25"/>
    </row>
    <row r="46" spans="1:13" ht="12.75">
      <c r="A46" s="4" t="s">
        <v>29</v>
      </c>
      <c r="F46" s="5"/>
      <c r="J46" s="20">
        <v>8</v>
      </c>
      <c r="K46" s="20"/>
      <c r="L46" s="25"/>
      <c r="M46" s="25"/>
    </row>
    <row r="47" spans="1:13" ht="12.75">
      <c r="A47" t="s">
        <v>30</v>
      </c>
      <c r="B47">
        <v>3505.3</v>
      </c>
      <c r="C47" t="s">
        <v>70</v>
      </c>
      <c r="D47" s="5">
        <v>0.13</v>
      </c>
      <c r="E47" t="s">
        <v>17</v>
      </c>
      <c r="F47" s="11">
        <f>B47*D47</f>
        <v>455.689</v>
      </c>
      <c r="J47" s="20">
        <v>9</v>
      </c>
      <c r="K47" s="20"/>
      <c r="L47" s="25"/>
      <c r="M47" s="25"/>
    </row>
    <row r="48" spans="1:13" ht="12.75">
      <c r="A48" t="s">
        <v>31</v>
      </c>
      <c r="F48" s="5"/>
      <c r="J48" s="20">
        <v>10</v>
      </c>
      <c r="K48" s="20"/>
      <c r="L48" s="25"/>
      <c r="M48" s="25"/>
    </row>
    <row r="49" spans="1:13" ht="12.75">
      <c r="A49" s="7" t="s">
        <v>79</v>
      </c>
      <c r="F49" s="5"/>
      <c r="J49" s="20">
        <v>11</v>
      </c>
      <c r="K49" s="20"/>
      <c r="L49" s="25"/>
      <c r="M49" s="25"/>
    </row>
    <row r="50" spans="2:13" ht="12.75">
      <c r="B50">
        <v>3505.3</v>
      </c>
      <c r="C50" t="s">
        <v>78</v>
      </c>
      <c r="D50" s="11">
        <v>0.54</v>
      </c>
      <c r="F50" s="11">
        <f>B50*D50</f>
        <v>1892.8620000000003</v>
      </c>
      <c r="J50" s="20">
        <v>12</v>
      </c>
      <c r="K50" s="20"/>
      <c r="L50" s="25"/>
      <c r="M50" s="25"/>
    </row>
    <row r="51" spans="1:13" ht="12.75">
      <c r="A51" s="4" t="s">
        <v>32</v>
      </c>
      <c r="F51" s="32">
        <f>F47+F50</f>
        <v>2348.5510000000004</v>
      </c>
      <c r="J51" s="20"/>
      <c r="K51" s="20"/>
      <c r="L51" s="31" t="s">
        <v>68</v>
      </c>
      <c r="M51" s="34">
        <f>SUM(M39:M50)</f>
        <v>31.92</v>
      </c>
    </row>
    <row r="52" ht="12.75">
      <c r="A52" s="4" t="s">
        <v>33</v>
      </c>
    </row>
    <row r="53" spans="1:6" ht="12.75">
      <c r="A53" s="7" t="s">
        <v>84</v>
      </c>
      <c r="B53" s="7"/>
      <c r="C53" s="7"/>
      <c r="D53" s="7"/>
      <c r="E53" s="7"/>
      <c r="F53" s="7"/>
    </row>
    <row r="54" spans="2:6" ht="12.75">
      <c r="B54">
        <v>3505.3</v>
      </c>
      <c r="C54" t="s">
        <v>78</v>
      </c>
      <c r="D54" s="11">
        <v>2.57</v>
      </c>
      <c r="F54" s="11">
        <f>B54*D54</f>
        <v>9008.621</v>
      </c>
    </row>
    <row r="55" spans="1:6" ht="12.75">
      <c r="A55" s="4" t="s">
        <v>34</v>
      </c>
      <c r="F55" s="32">
        <f>SUM(F54)</f>
        <v>9008.621</v>
      </c>
    </row>
    <row r="56" spans="1:6" ht="12.75">
      <c r="A56" s="48" t="s">
        <v>94</v>
      </c>
      <c r="B56" s="49"/>
      <c r="C56" s="49"/>
      <c r="D56" s="50">
        <v>0</v>
      </c>
      <c r="E56" s="49"/>
      <c r="F56" s="51">
        <f>D56*E7</f>
        <v>0</v>
      </c>
    </row>
    <row r="57" spans="1:6" ht="12.75">
      <c r="A57" s="1" t="s">
        <v>35</v>
      </c>
      <c r="B57" s="1"/>
      <c r="F57" s="32">
        <f>F28+F35+F45+F51+F55+F56</f>
        <v>31457.47244626157</v>
      </c>
    </row>
    <row r="58" spans="1:6" ht="12.75">
      <c r="A58" s="1" t="s">
        <v>92</v>
      </c>
      <c r="B58" s="37"/>
      <c r="C58" s="37">
        <v>0.058</v>
      </c>
      <c r="D58" s="1"/>
      <c r="E58" s="1"/>
      <c r="F58" s="32">
        <f>F57*5.8%</f>
        <v>1824.5334018831709</v>
      </c>
    </row>
    <row r="59" spans="1:6" ht="15">
      <c r="A59" s="12" t="s">
        <v>37</v>
      </c>
      <c r="B59" s="12"/>
      <c r="C59" s="12"/>
      <c r="D59" s="12"/>
      <c r="E59" s="12"/>
      <c r="F59" s="36">
        <f>F57+F58</f>
        <v>33282.00584814474</v>
      </c>
    </row>
    <row r="60" spans="2:6" ht="12.75">
      <c r="B60" s="38" t="s">
        <v>73</v>
      </c>
      <c r="C60" s="39" t="s">
        <v>74</v>
      </c>
      <c r="D60" s="22" t="s">
        <v>75</v>
      </c>
      <c r="E60" s="22" t="s">
        <v>76</v>
      </c>
      <c r="F60" s="42" t="s">
        <v>100</v>
      </c>
    </row>
    <row r="61" spans="1:6" ht="12.75">
      <c r="A61" s="13"/>
      <c r="B61" s="40">
        <v>41671</v>
      </c>
      <c r="C61" s="41">
        <v>65199</v>
      </c>
      <c r="D61" s="44">
        <f>F20</f>
        <v>40124.54</v>
      </c>
      <c r="E61" s="44">
        <f>F59</f>
        <v>33282.00584814474</v>
      </c>
      <c r="F61" s="45">
        <f>C61+D61-E61</f>
        <v>72041.53415185527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2014-04-27T06:59:13Z</dcterms:modified>
  <cp:category/>
  <cp:version/>
  <cp:contentType/>
  <cp:contentStatus/>
</cp:coreProperties>
</file>