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<sst xmlns="http://schemas.openxmlformats.org/spreadsheetml/2006/main" count="127" uniqueCount="105">
  <si>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</si>
  <si>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</si>
  <si>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</si>
  <si>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</si>
  <si>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</si>
  <si>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</si>
  <si>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</si>
  <si>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</si>
  <si>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</si>
  <si>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</si>
  <si>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</si>
  <si>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</si>
  <si>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</si>
  <si>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</si>
  <si>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</si>
  <si>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</si>
  <si>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</si>
  <si>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</si>
  <si>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</si>
  <si>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</si>
  <si>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</si>
  <si>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</si>
  <si>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</si>
  <si>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</si>
  <si>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</si>
  <si>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</si>
  <si>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</si>
  <si>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</si>
  <si>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</si>
  <si>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</si>
  <si>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</si>
  <si>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</si>
  <si>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</si>
  <si>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</si>
  <si>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</si>
  <si>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</si>
  <si>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</si>
  <si>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</si>
  <si>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</si>
  <si>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</si>
  <si>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</si>
  <si>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</si>
  <si>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</si>
  <si>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</si>
  <si>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</si>
  <si>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</si>
  <si>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</si>
  <si>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</si>
  <si>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</si>
  <si>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</si>
  <si>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</si>
  <si>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</si>
  <si>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</si>
  <si>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</si>
  <si>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</si>
  <si>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</si>
  <si>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</si>
  <si>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</si>
  <si>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</si>
  <si>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</si>
  <si>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</si>
  <si>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</si>
  <si>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</si>
  <si>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</si>
  <si>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</si>
  <si>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</si>
  <si>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</si>
  <si>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</si>
  <si>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</si>
  <si>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</si>
  <si>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</si>
  <si>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</si>
  <si>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</si>
  <si>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</si>
  <si>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</si>
  <si>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</si>
  <si>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</si>
  <si>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</si>
  <si>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</si>
  <si>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</si>
  <si>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</si>
  <si>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</si>
  <si>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</si>
  <si>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</si>
  <si>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</si>
  <si>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</si>
  <si>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</si>
  <si>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</si>
  <si>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</si>
  <si>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</si>
  <si>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</si>
  <si>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3.  Материалы</t>
  </si>
  <si>
    <t>1шт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</si>
  <si>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</si>
  <si>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</si>
  <si>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</si>
  <si>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ост.на 01.02.</t>
  </si>
  <si>
    <t>январь</t>
  </si>
  <si>
    <t>2014 г.</t>
  </si>
  <si>
    <t xml:space="preserve">                    за  январь  2014 г.</t>
  </si>
  <si>
    <r>
      <t>1.2 Аренда (Спарк, ростелеком</t>
    </r>
    <r>
      <rPr>
        <sz val="10"/>
        <rFont val="Arial Cyr"/>
        <family val="0"/>
      </rPr>
      <t>)</t>
    </r>
  </si>
  <si>
    <t>Установка хомута (1шт) подвал</t>
  </si>
  <si>
    <t>Хомут Д 50</t>
  </si>
  <si>
    <t>Смена ламп (7шт)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</si>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</sst>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1</v>
      </c>
      <c r="C2" s="1"/>
      <c r="D2" s="1" t="s">
        <v>72</v>
      </c>
      <c r="K2" t="s">
        <v>99</v>
      </c>
    </row>
    <row r="3" spans="2:13" ht="12.75">
      <c r="B3" s="1" t="s">
        <v>85</v>
      </c>
      <c r="C3" s="8" t="s">
        <v>97</v>
      </c>
      <c r="D3" s="8" t="s">
        <v>98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94</v>
      </c>
      <c r="L6" s="25">
        <v>2</v>
      </c>
      <c r="M6" s="45">
        <f>L6*114.3*1.202</f>
        <v>274.7772</v>
      </c>
    </row>
    <row r="7" spans="1:13" ht="12.75">
      <c r="A7" t="s">
        <v>3</v>
      </c>
      <c r="E7" s="5">
        <v>3156.5</v>
      </c>
      <c r="J7" s="14">
        <v>2</v>
      </c>
      <c r="K7" s="14" t="s">
        <v>49</v>
      </c>
      <c r="L7" s="14"/>
      <c r="M7" s="45">
        <f aca="true" t="shared" si="0" ref="M7:M18">L7*114.3*1.202</f>
        <v>0</v>
      </c>
    </row>
    <row r="8" spans="1:13" ht="12.75">
      <c r="A8" t="s">
        <v>4</v>
      </c>
      <c r="E8" s="5">
        <v>828.6</v>
      </c>
      <c r="J8" s="15"/>
      <c r="K8" s="15" t="s">
        <v>50</v>
      </c>
      <c r="L8" s="21">
        <v>4</v>
      </c>
      <c r="M8" s="45">
        <f t="shared" si="0"/>
        <v>549.5544</v>
      </c>
    </row>
    <row r="9" spans="1:13" ht="12.75">
      <c r="A9" t="s">
        <v>5</v>
      </c>
      <c r="J9" s="16"/>
      <c r="K9" s="16" t="s">
        <v>51</v>
      </c>
      <c r="L9" s="23">
        <v>0</v>
      </c>
      <c r="M9" s="45">
        <f t="shared" si="0"/>
        <v>0</v>
      </c>
    </row>
    <row r="10" spans="1:13" ht="12.75">
      <c r="A10" t="s">
        <v>6</v>
      </c>
      <c r="E10" t="s">
        <v>74</v>
      </c>
      <c r="J10" s="15">
        <v>3</v>
      </c>
      <c r="K10" s="24" t="s">
        <v>52</v>
      </c>
      <c r="L10" s="21"/>
      <c r="M10" s="45">
        <f t="shared" si="0"/>
        <v>0</v>
      </c>
    </row>
    <row r="11" spans="1:13" ht="12.75">
      <c r="A11" t="s">
        <v>7</v>
      </c>
      <c r="E11" t="s">
        <v>75</v>
      </c>
      <c r="J11" s="16"/>
      <c r="K11" s="18" t="s">
        <v>55</v>
      </c>
      <c r="L11" s="23">
        <v>0</v>
      </c>
      <c r="M11" s="45">
        <f t="shared" si="0"/>
        <v>0</v>
      </c>
    </row>
    <row r="12" spans="1:13" ht="12.75">
      <c r="A12" t="s">
        <v>8</v>
      </c>
      <c r="E12" t="s">
        <v>76</v>
      </c>
      <c r="J12" s="14">
        <v>4</v>
      </c>
      <c r="K12" s="17" t="s">
        <v>53</v>
      </c>
      <c r="L12" s="22"/>
      <c r="M12" s="45">
        <f t="shared" si="0"/>
        <v>0</v>
      </c>
    </row>
    <row r="13" spans="10:13" ht="12.75">
      <c r="J13" s="16"/>
      <c r="K13" s="18" t="s">
        <v>54</v>
      </c>
      <c r="L13" s="23">
        <v>5</v>
      </c>
      <c r="M13" s="45">
        <f t="shared" si="0"/>
        <v>686.943</v>
      </c>
    </row>
    <row r="14" spans="2:13" ht="12.75">
      <c r="B14" s="1" t="s">
        <v>9</v>
      </c>
      <c r="C14" s="1"/>
      <c r="J14" s="20">
        <v>5</v>
      </c>
      <c r="K14" s="19" t="s">
        <v>56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57</v>
      </c>
      <c r="L15" s="22"/>
      <c r="M15" s="45">
        <f t="shared" si="0"/>
        <v>0</v>
      </c>
    </row>
    <row r="16" spans="1:13" ht="12.75">
      <c r="A16" s="2" t="s">
        <v>10</v>
      </c>
      <c r="F16" s="11">
        <v>36998.92</v>
      </c>
      <c r="J16" s="15" t="s">
        <v>58</v>
      </c>
      <c r="K16" s="26" t="s">
        <v>59</v>
      </c>
      <c r="L16" s="21">
        <v>0</v>
      </c>
      <c r="M16" s="45">
        <f t="shared" si="0"/>
        <v>0</v>
      </c>
    </row>
    <row r="17" spans="1:13" ht="12.75">
      <c r="A17" t="s">
        <v>11</v>
      </c>
      <c r="F17" s="5">
        <v>37955.92</v>
      </c>
      <c r="J17" s="15" t="s">
        <v>60</v>
      </c>
      <c r="K17" s="26" t="s">
        <v>61</v>
      </c>
      <c r="L17" s="21">
        <v>3</v>
      </c>
      <c r="M17" s="45">
        <f t="shared" si="0"/>
        <v>412.16579999999993</v>
      </c>
    </row>
    <row r="18" spans="2:13" ht="12.75">
      <c r="B18" t="s">
        <v>12</v>
      </c>
      <c r="F18" s="9">
        <f>F17/F16</f>
        <v>1.0258656198613365</v>
      </c>
      <c r="J18" s="16" t="s">
        <v>62</v>
      </c>
      <c r="K18" s="18" t="s">
        <v>63</v>
      </c>
      <c r="L18" s="23">
        <v>2.98</v>
      </c>
      <c r="M18" s="45">
        <f t="shared" si="0"/>
        <v>409.41802799999994</v>
      </c>
    </row>
    <row r="19" spans="1:13" ht="12.75">
      <c r="A19" t="s">
        <v>100</v>
      </c>
      <c r="F19" s="11">
        <v>600</v>
      </c>
      <c r="J19" s="20"/>
      <c r="K19" s="27" t="s">
        <v>64</v>
      </c>
      <c r="L19" s="28">
        <f>SUM(L6:L18)</f>
        <v>16.98</v>
      </c>
      <c r="M19" s="34">
        <f>SUM(M6:M18)</f>
        <v>2332.858428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38555.92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 t="s">
        <v>101</v>
      </c>
      <c r="L23" s="25">
        <v>0.5</v>
      </c>
      <c r="M23" s="33">
        <f>L23*114.3*1.202*1.15</f>
        <v>78.99844499999999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103</v>
      </c>
      <c r="L24" s="25">
        <v>0.49</v>
      </c>
      <c r="M24" s="33">
        <f aca="true" t="shared" si="1" ref="M24:M35">L24*114.3*1.202*1.15</f>
        <v>77.41847609999999</v>
      </c>
    </row>
    <row r="25" spans="1:13" ht="12.75">
      <c r="A25" t="s">
        <v>16</v>
      </c>
      <c r="D25" t="s">
        <v>83</v>
      </c>
      <c r="F25" s="11">
        <v>5781.62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19</v>
      </c>
      <c r="D26" t="s">
        <v>84</v>
      </c>
      <c r="F26" s="11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91</v>
      </c>
      <c r="F27" s="11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39</v>
      </c>
      <c r="F28" s="32">
        <f>F25+F26+F27</f>
        <v>7695.2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20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18</v>
      </c>
      <c r="F30" s="11">
        <f>E7*D30</f>
        <v>3409.0200000000004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661</v>
      </c>
      <c r="C32" t="s">
        <v>21</v>
      </c>
      <c r="D32" s="5">
        <v>3.31</v>
      </c>
      <c r="E32" t="s">
        <v>18</v>
      </c>
      <c r="F32" s="11">
        <v>2187.91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828.6</v>
      </c>
      <c r="C33" t="s">
        <v>17</v>
      </c>
      <c r="D33" s="11">
        <v>0</v>
      </c>
      <c r="E33" t="s">
        <v>18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89</v>
      </c>
      <c r="D34" s="11">
        <v>0</v>
      </c>
      <c r="E34" t="s">
        <v>18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5596.93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23</v>
      </c>
      <c r="B36" s="4"/>
      <c r="J36" s="20"/>
      <c r="K36" s="30" t="s">
        <v>64</v>
      </c>
      <c r="L36" s="28">
        <f>SUM(L23:L35)</f>
        <v>0.99</v>
      </c>
      <c r="M36" s="34">
        <f>SUM(M23:M35)</f>
        <v>156.41692109999997</v>
      </c>
    </row>
    <row r="37" spans="1:11" ht="12.75">
      <c r="A37" t="s">
        <v>24</v>
      </c>
      <c r="C37">
        <v>170006</v>
      </c>
      <c r="D37">
        <v>219171.6</v>
      </c>
      <c r="E37">
        <v>3156.5</v>
      </c>
      <c r="F37" s="35">
        <f>C37/D37*E37</f>
        <v>2448.4191336833783</v>
      </c>
      <c r="K37" s="1" t="s">
        <v>68</v>
      </c>
    </row>
    <row r="38" spans="1:13" ht="12.75">
      <c r="A38" t="s">
        <v>25</v>
      </c>
      <c r="C38">
        <v>161990</v>
      </c>
      <c r="D38">
        <v>219171.6</v>
      </c>
      <c r="E38">
        <v>3156.5</v>
      </c>
      <c r="F38" s="35">
        <f>C38/D38*E38</f>
        <v>2332.973044865302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26</v>
      </c>
      <c r="F39" s="11">
        <f>M36</f>
        <v>156.41692109999997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82</v>
      </c>
      <c r="F40" s="5">
        <v>721.2</v>
      </c>
      <c r="J40" s="20">
        <v>1</v>
      </c>
      <c r="K40" s="20" t="s">
        <v>102</v>
      </c>
      <c r="L40" s="25" t="s">
        <v>92</v>
      </c>
      <c r="M40" s="25">
        <v>95</v>
      </c>
    </row>
    <row r="41" spans="1:13" ht="12.75">
      <c r="A41" t="s">
        <v>27</v>
      </c>
      <c r="F41" s="5">
        <f>M57</f>
        <v>140.64</v>
      </c>
      <c r="J41" s="20">
        <v>2</v>
      </c>
      <c r="K41" s="20" t="s">
        <v>90</v>
      </c>
      <c r="L41" s="25" t="s">
        <v>104</v>
      </c>
      <c r="M41" s="25">
        <v>45.64</v>
      </c>
    </row>
    <row r="42" spans="1:13" ht="12.75">
      <c r="A42" t="s">
        <v>28</v>
      </c>
      <c r="F42" s="5"/>
      <c r="J42" s="20">
        <v>3</v>
      </c>
      <c r="K42" s="20"/>
      <c r="L42" s="25"/>
      <c r="M42" s="25"/>
    </row>
    <row r="43" spans="1:13" ht="12.75">
      <c r="A43" t="s">
        <v>29</v>
      </c>
      <c r="F43" s="5"/>
      <c r="J43" s="20">
        <v>4</v>
      </c>
      <c r="K43" s="20"/>
      <c r="L43" s="25"/>
      <c r="M43" s="25"/>
    </row>
    <row r="44" spans="2:13" ht="12.75">
      <c r="B44">
        <v>3156.5</v>
      </c>
      <c r="C44" t="s">
        <v>17</v>
      </c>
      <c r="D44" s="11">
        <v>0.28</v>
      </c>
      <c r="E44" t="s">
        <v>18</v>
      </c>
      <c r="F44" s="5">
        <f>B44*D44</f>
        <v>883.82</v>
      </c>
      <c r="J44" s="20">
        <v>5</v>
      </c>
      <c r="K44" s="20"/>
      <c r="L44" s="25"/>
      <c r="M44" s="25"/>
    </row>
    <row r="45" spans="1:13" ht="12.75">
      <c r="A45" s="4" t="s">
        <v>30</v>
      </c>
      <c r="B45" s="10"/>
      <c r="C45" s="10"/>
      <c r="F45" s="32">
        <f>SUM(F37:F44)</f>
        <v>6683.46909964868</v>
      </c>
      <c r="J45" s="20">
        <v>6</v>
      </c>
      <c r="K45" s="20"/>
      <c r="L45" s="25"/>
      <c r="M45" s="25"/>
    </row>
    <row r="46" spans="1:13" ht="12.75">
      <c r="A46" s="4" t="s">
        <v>31</v>
      </c>
      <c r="J46" s="20">
        <v>7</v>
      </c>
      <c r="K46" s="20"/>
      <c r="L46" s="25"/>
      <c r="M46" s="25"/>
    </row>
    <row r="47" spans="1:13" ht="12.75">
      <c r="A47" t="s">
        <v>32</v>
      </c>
      <c r="B47">
        <v>3156.5</v>
      </c>
      <c r="C47" s="5" t="s">
        <v>17</v>
      </c>
      <c r="D47" s="5">
        <v>0.12</v>
      </c>
      <c r="E47" t="s">
        <v>18</v>
      </c>
      <c r="F47" s="11">
        <f>B47*D47</f>
        <v>378.78</v>
      </c>
      <c r="J47" s="20">
        <v>8</v>
      </c>
      <c r="K47" s="20"/>
      <c r="L47" s="25"/>
      <c r="M47" s="25"/>
    </row>
    <row r="48" spans="1:13" ht="12.75">
      <c r="A48" t="s">
        <v>33</v>
      </c>
      <c r="F48" s="5"/>
      <c r="J48" s="20">
        <v>9</v>
      </c>
      <c r="K48" s="20"/>
      <c r="L48" s="25"/>
      <c r="M48" s="25"/>
    </row>
    <row r="49" spans="1:13" ht="12.75">
      <c r="A49" s="7" t="s">
        <v>81</v>
      </c>
      <c r="F49" s="5"/>
      <c r="J49" s="20">
        <v>10</v>
      </c>
      <c r="K49" s="20"/>
      <c r="L49" s="25"/>
      <c r="M49" s="25"/>
    </row>
    <row r="50" spans="2:13" ht="12.75">
      <c r="B50">
        <v>3156.5</v>
      </c>
      <c r="C50" t="s">
        <v>17</v>
      </c>
      <c r="D50" s="11">
        <v>0.79</v>
      </c>
      <c r="E50" t="s">
        <v>18</v>
      </c>
      <c r="F50" s="11">
        <f>B50*D50</f>
        <v>2493.635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2">
        <f>F47+F50</f>
        <v>2872.415</v>
      </c>
      <c r="J51" s="20">
        <v>12</v>
      </c>
      <c r="K51" s="20"/>
      <c r="L51" s="25"/>
      <c r="M51" s="25"/>
    </row>
    <row r="52" spans="1:13" ht="12.75">
      <c r="A52" s="4" t="s">
        <v>35</v>
      </c>
      <c r="J52" s="20">
        <v>13</v>
      </c>
      <c r="K52" s="20"/>
      <c r="L52" s="25"/>
      <c r="M52" s="25"/>
    </row>
    <row r="53" spans="1:13" ht="12.75">
      <c r="A53" s="7" t="s">
        <v>36</v>
      </c>
      <c r="B53" s="7"/>
      <c r="C53" s="7"/>
      <c r="D53" s="7"/>
      <c r="E53" s="7"/>
      <c r="F53" s="7"/>
      <c r="J53" s="20">
        <v>14</v>
      </c>
      <c r="K53" s="20"/>
      <c r="L53" s="25"/>
      <c r="M53" s="25"/>
    </row>
    <row r="54" spans="2:13" ht="12.75">
      <c r="B54">
        <v>3156.5</v>
      </c>
      <c r="C54" t="s">
        <v>17</v>
      </c>
      <c r="D54" s="11">
        <v>2.06</v>
      </c>
      <c r="E54" t="s">
        <v>18</v>
      </c>
      <c r="F54" s="5">
        <f>B54*D54</f>
        <v>6502.39</v>
      </c>
      <c r="J54" s="20">
        <v>15</v>
      </c>
      <c r="K54" s="20"/>
      <c r="L54" s="25"/>
      <c r="M54" s="25"/>
    </row>
    <row r="55" spans="1:13" ht="12.75">
      <c r="A55" s="4" t="s">
        <v>37</v>
      </c>
      <c r="F55" s="8">
        <f>SUM(F54)</f>
        <v>6502.39</v>
      </c>
      <c r="J55" s="20">
        <v>16</v>
      </c>
      <c r="K55" s="20"/>
      <c r="L55" s="25"/>
      <c r="M55" s="25"/>
    </row>
    <row r="56" spans="1:13" ht="12.75">
      <c r="A56" s="46" t="s">
        <v>95</v>
      </c>
      <c r="B56" s="47"/>
      <c r="C56" s="47"/>
      <c r="D56" s="48">
        <v>0</v>
      </c>
      <c r="E56" s="47"/>
      <c r="F56" s="49">
        <f>D56*E7</f>
        <v>0</v>
      </c>
      <c r="J56" s="20">
        <v>17</v>
      </c>
      <c r="K56" s="20"/>
      <c r="L56" s="25"/>
      <c r="M56" s="25"/>
    </row>
    <row r="57" spans="1:13" ht="12.75">
      <c r="A57" s="1" t="s">
        <v>38</v>
      </c>
      <c r="B57" s="1"/>
      <c r="F57" s="32">
        <f>F28+F35+F45+F51+F55+F56</f>
        <v>29350.40409964868</v>
      </c>
      <c r="J57" s="20"/>
      <c r="K57" s="20"/>
      <c r="L57" s="31" t="s">
        <v>71</v>
      </c>
      <c r="M57" s="28">
        <f>SUM(M40:M56)</f>
        <v>140.64</v>
      </c>
    </row>
    <row r="58" spans="1:6" ht="12.75">
      <c r="A58" s="1" t="s">
        <v>93</v>
      </c>
      <c r="B58" s="36"/>
      <c r="C58" s="36">
        <v>0.058</v>
      </c>
      <c r="D58" s="1"/>
      <c r="E58" s="1"/>
      <c r="F58" s="32">
        <f>F57*5.8%</f>
        <v>1702.3234377796234</v>
      </c>
    </row>
    <row r="59" spans="1:6" ht="15">
      <c r="A59" s="12" t="s">
        <v>40</v>
      </c>
      <c r="B59" s="12"/>
      <c r="C59" s="12"/>
      <c r="D59" s="12"/>
      <c r="E59" s="12"/>
      <c r="F59" s="42">
        <f>F57+F58</f>
        <v>31052.727537428305</v>
      </c>
    </row>
    <row r="60" spans="2:6" ht="12.75">
      <c r="B60" s="37" t="s">
        <v>77</v>
      </c>
      <c r="C60" s="38" t="s">
        <v>78</v>
      </c>
      <c r="D60" s="22" t="s">
        <v>79</v>
      </c>
      <c r="E60" s="22" t="s">
        <v>80</v>
      </c>
      <c r="F60" s="41" t="s">
        <v>96</v>
      </c>
    </row>
    <row r="61" spans="1:6" ht="12.75">
      <c r="A61" s="13"/>
      <c r="B61" s="39">
        <v>41640</v>
      </c>
      <c r="C61" s="40">
        <v>-49041</v>
      </c>
      <c r="D61" s="43">
        <f>F20</f>
        <v>38555.92</v>
      </c>
      <c r="E61" s="43">
        <f>F59</f>
        <v>31052.727537428305</v>
      </c>
      <c r="F61" s="44">
        <f>C61+D61-E61</f>
        <v>-41537.80753742831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2014-04-01T14:02:08Z</dcterms:modified>
  <cp:category/>
  <cp:version/>
  <cp:contentType/>
  <cp:contentStatus/>
</cp:coreProperties>
</file>