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<sst xmlns="http://schemas.openxmlformats.org/spreadsheetml/2006/main" count="129" uniqueCount="104">
  <si>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</si>
  <si>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</si>
  <si>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</si>
  <si>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</si>
  <si>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</si>
  <si>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</si>
  <si>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</si>
  <si>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</si>
  <si>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</si>
  <si>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</si>
  <si>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</si>
  <si>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</si>
  <si>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</si>
  <si>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</si>
  <si>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</si>
  <si>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</si>
  <si>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</si>
  <si>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</si>
  <si>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</si>
  <si>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</si>
  <si>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</si>
  <si>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</si>
  <si>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</si>
  <si>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</si>
  <si>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</si>
  <si>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</si>
  <si>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</si>
  <si>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</si>
  <si>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</si>
  <si>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</si>
  <si>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</si>
  <si>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</si>
  <si>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</si>
  <si>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</si>
  <si>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</si>
  <si>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</si>
  <si>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</si>
  <si>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</si>
  <si>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</si>
  <si>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</si>
  <si>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</si>
  <si>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</si>
  <si>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</si>
  <si>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</si>
  <si>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</si>
  <si>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</si>
  <si>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</si>
  <si>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</si>
  <si>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</si>
  <si>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</si>
  <si>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</si>
  <si>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</si>
  <si>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</si>
  <si>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</si>
  <si>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</si>
  <si>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</si>
  <si>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</si>
  <si>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</si>
  <si>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</si>
  <si>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</si>
  <si>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</si>
  <si>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</si>
  <si>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</si>
  <si>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</si>
  <si>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</si>
  <si>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</si>
  <si>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</si>
  <si>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</si>
  <si>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</si>
  <si>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</si>
  <si>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</si>
  <si>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</si>
  <si>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</si>
  <si>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</si>
  <si>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</si>
  <si>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</si>
  <si>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</si>
  <si>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</si>
  <si>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</si>
  <si>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</si>
  <si>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</si>
  <si>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</si>
  <si>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</si>
  <si>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</si>
  <si>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</si>
  <si>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</si>
  <si>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</si>
  <si>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</si>
  <si>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</si>
  <si>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</si>
  <si>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</si>
  <si>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ост.на 01.11.</t>
  </si>
  <si>
    <t>октябрь</t>
  </si>
  <si>
    <t xml:space="preserve">                    за  октябрь   2014 г.</t>
  </si>
  <si>
    <t>3.  Работа по договору (уборщица л/кл.)</t>
  </si>
  <si>
    <t>4. Премия за месячник</t>
  </si>
  <si>
    <t>Вышка</t>
  </si>
  <si>
    <t>3 часа</t>
  </si>
  <si>
    <t>Проверка счетчиков</t>
  </si>
  <si>
    <t>Спил дерева, распиловка, вывоз (1шт)</t>
  </si>
  <si>
    <t>Муфта 32 разъемная</t>
  </si>
  <si>
    <t>2шт</t>
  </si>
  <si>
    <t>Смена муфт Д 32 (4шт) кв.22</t>
  </si>
  <si>
    <t>Муфта 25 разъемная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</si>
</sst>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F29" sqref="F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69</v>
      </c>
      <c r="C2" s="1"/>
      <c r="D2" s="1" t="s">
        <v>70</v>
      </c>
      <c r="K2" t="s">
        <v>93</v>
      </c>
    </row>
    <row r="3" spans="2:13" ht="12.75">
      <c r="B3" s="1" t="s">
        <v>80</v>
      </c>
      <c r="C3" s="8" t="s">
        <v>92</v>
      </c>
      <c r="D3" s="8" t="s">
        <v>86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3</v>
      </c>
      <c r="M6" s="53">
        <f>L6*114.3*1.202</f>
        <v>412.16579999999993</v>
      </c>
    </row>
    <row r="7" spans="1:13" ht="12.75">
      <c r="A7" t="s">
        <v>2</v>
      </c>
      <c r="E7">
        <v>4476.6</v>
      </c>
      <c r="F7" t="s">
        <v>72</v>
      </c>
      <c r="J7" s="14">
        <v>2</v>
      </c>
      <c r="K7" s="14" t="s">
        <v>46</v>
      </c>
      <c r="L7" s="14"/>
      <c r="M7" s="53">
        <f aca="true" t="shared" si="0" ref="M7:M18">L7*114.3*1.202</f>
        <v>0</v>
      </c>
    </row>
    <row r="8" spans="1:13" ht="12.75">
      <c r="A8" t="s">
        <v>3</v>
      </c>
      <c r="E8">
        <v>1246</v>
      </c>
      <c r="F8" t="s">
        <v>72</v>
      </c>
      <c r="J8" s="15"/>
      <c r="K8" s="15" t="s">
        <v>47</v>
      </c>
      <c r="L8" s="21">
        <v>4</v>
      </c>
      <c r="M8" s="53">
        <f t="shared" si="0"/>
        <v>549.5544</v>
      </c>
    </row>
    <row r="9" spans="1:13" ht="12.75">
      <c r="A9" t="s">
        <v>4</v>
      </c>
      <c r="J9" s="16"/>
      <c r="K9" s="16" t="s">
        <v>48</v>
      </c>
      <c r="L9" s="23">
        <v>0</v>
      </c>
      <c r="M9" s="53">
        <f t="shared" si="0"/>
        <v>0</v>
      </c>
    </row>
    <row r="10" spans="1:13" ht="12.75">
      <c r="A10" t="s">
        <v>5</v>
      </c>
      <c r="E10">
        <v>505.8</v>
      </c>
      <c r="F10" t="s">
        <v>72</v>
      </c>
      <c r="J10" s="15">
        <v>3</v>
      </c>
      <c r="K10" s="24" t="s">
        <v>49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72</v>
      </c>
      <c r="J11" s="16"/>
      <c r="K11" s="18" t="s">
        <v>52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72</v>
      </c>
      <c r="J12" s="14">
        <v>4</v>
      </c>
      <c r="K12" s="17" t="s">
        <v>50</v>
      </c>
      <c r="L12" s="22"/>
      <c r="M12" s="53">
        <f t="shared" si="0"/>
        <v>0</v>
      </c>
    </row>
    <row r="13" spans="10:13" ht="12.75">
      <c r="J13" s="16"/>
      <c r="K13" s="18" t="s">
        <v>51</v>
      </c>
      <c r="L13" s="23">
        <v>4</v>
      </c>
      <c r="M13" s="53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54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55</v>
      </c>
      <c r="K16" s="26" t="s">
        <v>56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54978.73</v>
      </c>
      <c r="J17" s="15" t="s">
        <v>57</v>
      </c>
      <c r="K17" s="26" t="s">
        <v>58</v>
      </c>
      <c r="L17" s="21">
        <v>6</v>
      </c>
      <c r="M17" s="53">
        <f t="shared" si="0"/>
        <v>824.3315999999999</v>
      </c>
    </row>
    <row r="18" spans="2:13" ht="12.75">
      <c r="B18" t="s">
        <v>11</v>
      </c>
      <c r="F18" s="9">
        <f>F17/F16</f>
        <v>1.0485814547086458</v>
      </c>
      <c r="J18" s="16" t="s">
        <v>59</v>
      </c>
      <c r="K18" s="18" t="s">
        <v>60</v>
      </c>
      <c r="L18" s="23">
        <v>5.47</v>
      </c>
      <c r="M18" s="53">
        <f t="shared" si="0"/>
        <v>751.515642</v>
      </c>
    </row>
    <row r="19" spans="1:13" ht="12.75">
      <c r="A19" t="s">
        <v>87</v>
      </c>
      <c r="F19" s="5">
        <v>1146.46</v>
      </c>
      <c r="J19" s="20"/>
      <c r="K19" s="27" t="s">
        <v>61</v>
      </c>
      <c r="L19" s="28">
        <f>SUM(L6:L18)</f>
        <v>22.47</v>
      </c>
      <c r="M19" s="33">
        <f>SUM(M6:M18)</f>
        <v>3087.1218419999996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56125.19</v>
      </c>
      <c r="K20" s="1" t="s">
        <v>62</v>
      </c>
    </row>
    <row r="21" spans="6:13" ht="12.75">
      <c r="F21" s="48"/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/>
      <c r="L23" s="25"/>
      <c r="M23" s="51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49" t="s">
        <v>99</v>
      </c>
      <c r="L24" s="50">
        <v>38.48</v>
      </c>
      <c r="M24" s="51">
        <f aca="true" t="shared" si="1" ref="M24:M33">L24*114.3*1.202*1.15</f>
        <v>6079.720327199998</v>
      </c>
    </row>
    <row r="25" spans="1:13" ht="12.75">
      <c r="A25" t="s">
        <v>15</v>
      </c>
      <c r="D25" t="s">
        <v>90</v>
      </c>
      <c r="F25" s="11">
        <v>4336.33</v>
      </c>
      <c r="J25" s="20">
        <v>3</v>
      </c>
      <c r="K25" s="20" t="s">
        <v>98</v>
      </c>
      <c r="L25" s="25"/>
      <c r="M25" s="51">
        <v>504</v>
      </c>
    </row>
    <row r="26" spans="1:13" ht="12.75">
      <c r="A26" s="6" t="s">
        <v>18</v>
      </c>
      <c r="D26" t="s">
        <v>79</v>
      </c>
      <c r="F26" s="5">
        <v>2391.98</v>
      </c>
      <c r="J26" s="20">
        <v>4</v>
      </c>
      <c r="K26" s="20" t="s">
        <v>102</v>
      </c>
      <c r="L26" s="25">
        <v>2</v>
      </c>
      <c r="M26" s="51">
        <f t="shared" si="1"/>
        <v>315.99377999999996</v>
      </c>
    </row>
    <row r="27" spans="1:13" ht="12.75">
      <c r="A27" s="6" t="s">
        <v>94</v>
      </c>
      <c r="F27" s="5">
        <v>3231</v>
      </c>
      <c r="J27" s="20">
        <v>5</v>
      </c>
      <c r="K27" s="20"/>
      <c r="L27" s="25"/>
      <c r="M27" s="51">
        <f t="shared" si="1"/>
        <v>0</v>
      </c>
    </row>
    <row r="28" spans="1:13" ht="12.75">
      <c r="A28" s="6" t="s">
        <v>95</v>
      </c>
      <c r="F28" s="5">
        <v>1202</v>
      </c>
      <c r="J28" s="20">
        <v>6</v>
      </c>
      <c r="K28" s="49"/>
      <c r="L28" s="50"/>
      <c r="M28" s="51">
        <f t="shared" si="1"/>
        <v>0</v>
      </c>
    </row>
    <row r="29" spans="1:13" ht="12.75">
      <c r="A29" s="4" t="s">
        <v>36</v>
      </c>
      <c r="F29" s="32">
        <f>SUM(F25:F28)</f>
        <v>11161.31</v>
      </c>
      <c r="J29" s="20">
        <v>7</v>
      </c>
      <c r="K29" s="20"/>
      <c r="L29" s="25"/>
      <c r="M29" s="51">
        <f t="shared" si="1"/>
        <v>0</v>
      </c>
    </row>
    <row r="30" spans="1:13" ht="12.75">
      <c r="A30" s="4" t="s">
        <v>19</v>
      </c>
      <c r="J30" s="20">
        <v>8</v>
      </c>
      <c r="K30" s="20"/>
      <c r="L30" s="25"/>
      <c r="M30" s="51">
        <f t="shared" si="1"/>
        <v>0</v>
      </c>
    </row>
    <row r="31" spans="1:13" ht="12.75">
      <c r="A31" t="s">
        <v>82</v>
      </c>
      <c r="C31" s="13"/>
      <c r="D31" s="44">
        <v>1.09</v>
      </c>
      <c r="E31" s="13" t="s">
        <v>17</v>
      </c>
      <c r="F31" s="11">
        <f>E7*D31</f>
        <v>4879.494000000001</v>
      </c>
      <c r="J31" s="20">
        <v>9</v>
      </c>
      <c r="K31" s="20"/>
      <c r="L31" s="25"/>
      <c r="M31" s="51">
        <f t="shared" si="1"/>
        <v>0</v>
      </c>
    </row>
    <row r="32" spans="1:13" ht="12.75">
      <c r="A32" t="s">
        <v>88</v>
      </c>
      <c r="B32">
        <v>1246</v>
      </c>
      <c r="C32" t="s">
        <v>16</v>
      </c>
      <c r="D32" s="5">
        <v>0</v>
      </c>
      <c r="E32" t="s">
        <v>17</v>
      </c>
      <c r="F32" s="11">
        <f>B32*D32</f>
        <v>0</v>
      </c>
      <c r="J32" s="20">
        <v>10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10"/>
      <c r="C33" s="10"/>
      <c r="F33" s="32">
        <f>SUM(F31:F32)</f>
        <v>4879.494000000001</v>
      </c>
      <c r="J33" s="20">
        <v>11</v>
      </c>
      <c r="K33" s="20"/>
      <c r="L33" s="25"/>
      <c r="M33" s="51">
        <f t="shared" si="1"/>
        <v>0</v>
      </c>
    </row>
    <row r="34" spans="1:13" ht="12.75">
      <c r="A34" s="4" t="s">
        <v>21</v>
      </c>
      <c r="B34" s="4"/>
      <c r="J34" s="20"/>
      <c r="K34" s="30" t="s">
        <v>61</v>
      </c>
      <c r="L34" s="28">
        <f>SUM(L23:L33)</f>
        <v>40.48</v>
      </c>
      <c r="M34" s="33">
        <f>SUM(M23:M33)</f>
        <v>6899.714107199998</v>
      </c>
    </row>
    <row r="35" spans="1:11" ht="12.75">
      <c r="A35" t="s">
        <v>22</v>
      </c>
      <c r="C35">
        <v>167335</v>
      </c>
      <c r="D35">
        <v>219171.6</v>
      </c>
      <c r="E35">
        <v>4476.6</v>
      </c>
      <c r="F35" s="34">
        <f>C35/D35*E35</f>
        <v>3417.83269821455</v>
      </c>
      <c r="K35" s="1" t="s">
        <v>65</v>
      </c>
    </row>
    <row r="36" spans="1:13" ht="12.75">
      <c r="A36" t="s">
        <v>23</v>
      </c>
      <c r="C36">
        <v>151138</v>
      </c>
      <c r="D36">
        <v>219171.6</v>
      </c>
      <c r="E36">
        <v>4476.6</v>
      </c>
      <c r="F36" s="34">
        <f>C36/D36*E36</f>
        <v>3087.0074900215177</v>
      </c>
      <c r="J36" s="22" t="s">
        <v>38</v>
      </c>
      <c r="K36" s="22"/>
      <c r="L36" s="22" t="s">
        <v>66</v>
      </c>
      <c r="M36" s="22" t="s">
        <v>44</v>
      </c>
    </row>
    <row r="37" spans="1:13" ht="12.75">
      <c r="A37" t="s">
        <v>24</v>
      </c>
      <c r="F37" s="11">
        <f>M34</f>
        <v>6899.714107199998</v>
      </c>
      <c r="J37" s="23" t="s">
        <v>39</v>
      </c>
      <c r="K37" s="23" t="s">
        <v>40</v>
      </c>
      <c r="L37" s="23"/>
      <c r="M37" s="23" t="s">
        <v>67</v>
      </c>
    </row>
    <row r="38" spans="1:13" ht="12.75">
      <c r="A38" t="s">
        <v>77</v>
      </c>
      <c r="F38" s="5">
        <v>721.2</v>
      </c>
      <c r="J38" s="20">
        <v>1</v>
      </c>
      <c r="K38" s="49" t="s">
        <v>96</v>
      </c>
      <c r="L38" s="50" t="s">
        <v>97</v>
      </c>
      <c r="M38" s="50">
        <v>3540</v>
      </c>
    </row>
    <row r="39" spans="1:13" ht="12.75">
      <c r="A39" t="s">
        <v>25</v>
      </c>
      <c r="F39" s="11">
        <f>M52</f>
        <v>4220</v>
      </c>
      <c r="J39" s="20">
        <v>2</v>
      </c>
      <c r="K39" s="20" t="s">
        <v>100</v>
      </c>
      <c r="L39" s="25" t="s">
        <v>101</v>
      </c>
      <c r="M39" s="25">
        <v>380</v>
      </c>
    </row>
    <row r="40" spans="1:13" ht="12.75">
      <c r="A40" t="s">
        <v>26</v>
      </c>
      <c r="F40" s="5"/>
      <c r="J40" s="20">
        <v>3</v>
      </c>
      <c r="K40" s="20" t="s">
        <v>103</v>
      </c>
      <c r="L40" s="25" t="s">
        <v>101</v>
      </c>
      <c r="M40" s="25">
        <v>300</v>
      </c>
    </row>
    <row r="41" spans="1:13" ht="12.75">
      <c r="A41" t="s">
        <v>27</v>
      </c>
      <c r="F41" s="5"/>
      <c r="J41" s="20">
        <v>4</v>
      </c>
      <c r="K41" s="20"/>
      <c r="L41" s="25"/>
      <c r="M41" s="25"/>
    </row>
    <row r="42" spans="2:13" ht="12.75">
      <c r="B42">
        <v>4476.6</v>
      </c>
      <c r="C42" t="s">
        <v>16</v>
      </c>
      <c r="D42" s="11">
        <v>0.46</v>
      </c>
      <c r="E42" t="s">
        <v>17</v>
      </c>
      <c r="F42" s="11">
        <f>B42*D42</f>
        <v>2059.2360000000003</v>
      </c>
      <c r="J42" s="20">
        <v>5</v>
      </c>
      <c r="K42" s="20"/>
      <c r="L42" s="25"/>
      <c r="M42" s="25"/>
    </row>
    <row r="43" spans="1:13" ht="12.75">
      <c r="A43" s="45"/>
      <c r="B43" s="45"/>
      <c r="C43" s="45"/>
      <c r="D43" s="46"/>
      <c r="E43" s="45"/>
      <c r="F43" s="46">
        <v>0</v>
      </c>
      <c r="J43" s="20">
        <v>6</v>
      </c>
      <c r="K43" s="20"/>
      <c r="L43" s="25"/>
      <c r="M43" s="25"/>
    </row>
    <row r="44" spans="1:13" ht="12.75">
      <c r="A44" s="4" t="s">
        <v>28</v>
      </c>
      <c r="B44" s="10"/>
      <c r="C44" s="10"/>
      <c r="F44" s="47">
        <f>SUM(F35:F43)</f>
        <v>20404.990295436066</v>
      </c>
      <c r="J44" s="20">
        <v>7</v>
      </c>
      <c r="K44" s="49"/>
      <c r="L44" s="50"/>
      <c r="M44" s="50"/>
    </row>
    <row r="45" spans="1:13" ht="12.75">
      <c r="A45" s="4" t="s">
        <v>29</v>
      </c>
      <c r="F45" s="5"/>
      <c r="J45" s="20">
        <v>8</v>
      </c>
      <c r="K45" s="20"/>
      <c r="L45" s="25"/>
      <c r="M45" s="25"/>
    </row>
    <row r="46" spans="1:13" ht="12.75">
      <c r="A46" t="s">
        <v>30</v>
      </c>
      <c r="B46">
        <v>4476.6</v>
      </c>
      <c r="C46" t="s">
        <v>72</v>
      </c>
      <c r="D46" s="5">
        <v>0.18</v>
      </c>
      <c r="E46" t="s">
        <v>17</v>
      </c>
      <c r="F46" s="11">
        <f>B46*D46</f>
        <v>805.788</v>
      </c>
      <c r="J46" s="20">
        <v>9</v>
      </c>
      <c r="K46" s="20"/>
      <c r="L46" s="25"/>
      <c r="M46" s="25"/>
    </row>
    <row r="47" spans="1:13" ht="12.75">
      <c r="A47" t="s">
        <v>31</v>
      </c>
      <c r="F47" s="5"/>
      <c r="J47" s="20">
        <v>10</v>
      </c>
      <c r="K47" s="20"/>
      <c r="L47" s="25"/>
      <c r="M47" s="25"/>
    </row>
    <row r="48" spans="1:13" ht="12.75">
      <c r="A48" s="7" t="s">
        <v>78</v>
      </c>
      <c r="F48" s="5"/>
      <c r="J48" s="20">
        <v>11</v>
      </c>
      <c r="K48" s="20"/>
      <c r="L48" s="25"/>
      <c r="M48" s="25"/>
    </row>
    <row r="49" spans="2:13" ht="12.75">
      <c r="B49">
        <v>4476.6</v>
      </c>
      <c r="C49" t="s">
        <v>16</v>
      </c>
      <c r="D49" s="11">
        <v>0.75</v>
      </c>
      <c r="E49" t="s">
        <v>17</v>
      </c>
      <c r="F49" s="11">
        <f>B49*D49</f>
        <v>3357.4500000000003</v>
      </c>
      <c r="J49" s="20">
        <v>12</v>
      </c>
      <c r="K49" s="20"/>
      <c r="L49" s="25"/>
      <c r="M49" s="25"/>
    </row>
    <row r="50" spans="1:13" ht="12.75">
      <c r="A50" s="4" t="s">
        <v>32</v>
      </c>
      <c r="F50" s="32">
        <f>F46+F49</f>
        <v>4163.238</v>
      </c>
      <c r="J50" s="20">
        <v>13</v>
      </c>
      <c r="K50" s="20"/>
      <c r="L50" s="25"/>
      <c r="M50" s="25"/>
    </row>
    <row r="51" spans="1:13" ht="12.75">
      <c r="A51" s="4" t="s">
        <v>33</v>
      </c>
      <c r="J51" s="20">
        <v>14</v>
      </c>
      <c r="K51" s="20"/>
      <c r="L51" s="25"/>
      <c r="M51" s="25"/>
    </row>
    <row r="52" spans="1:13" ht="12.75">
      <c r="A52" s="7" t="s">
        <v>81</v>
      </c>
      <c r="B52" s="7"/>
      <c r="C52" s="7"/>
      <c r="D52" s="7"/>
      <c r="E52" s="7"/>
      <c r="F52" s="7"/>
      <c r="J52" s="20"/>
      <c r="K52" s="20"/>
      <c r="L52" s="31" t="s">
        <v>68</v>
      </c>
      <c r="M52" s="33">
        <f>SUM(M38:M51)</f>
        <v>4220</v>
      </c>
    </row>
    <row r="53" spans="2:6" ht="12.75">
      <c r="B53">
        <v>4476.6</v>
      </c>
      <c r="C53" t="s">
        <v>16</v>
      </c>
      <c r="D53" s="11">
        <v>2.09</v>
      </c>
      <c r="E53" t="s">
        <v>17</v>
      </c>
      <c r="F53" s="11">
        <f>B53*D53</f>
        <v>9356.094000000001</v>
      </c>
    </row>
    <row r="54" spans="1:6" ht="12.75">
      <c r="A54" s="4" t="s">
        <v>34</v>
      </c>
      <c r="F54" s="32">
        <f>SUM(F53)</f>
        <v>9356.094000000001</v>
      </c>
    </row>
    <row r="55" spans="1:6" ht="12.75">
      <c r="A55" s="54" t="s">
        <v>85</v>
      </c>
      <c r="B55" s="45"/>
      <c r="C55" s="45"/>
      <c r="D55" s="52">
        <v>0</v>
      </c>
      <c r="E55" s="45"/>
      <c r="F55" s="55">
        <f>D55*E7</f>
        <v>0</v>
      </c>
    </row>
    <row r="56" spans="1:6" ht="12.75">
      <c r="A56" s="1" t="s">
        <v>35</v>
      </c>
      <c r="B56" s="1"/>
      <c r="F56" s="32">
        <f>F29+F33+F44+F50+F54+F55</f>
        <v>49965.12629543606</v>
      </c>
    </row>
    <row r="57" spans="1:6" ht="12.75">
      <c r="A57" s="1" t="s">
        <v>83</v>
      </c>
      <c r="B57" s="35"/>
      <c r="C57" s="35">
        <v>0.058</v>
      </c>
      <c r="D57" s="1"/>
      <c r="E57" s="1"/>
      <c r="F57" s="32">
        <f>F56*5.8%</f>
        <v>2897.9773251352913</v>
      </c>
    </row>
    <row r="58" spans="1:6" ht="15">
      <c r="A58" s="12" t="s">
        <v>37</v>
      </c>
      <c r="B58" s="12"/>
      <c r="C58" s="12"/>
      <c r="D58" s="12"/>
      <c r="E58" s="12"/>
      <c r="F58" s="41">
        <f>F56+F57</f>
        <v>52863.103620571346</v>
      </c>
    </row>
    <row r="59" spans="2:6" ht="12.75">
      <c r="B59" s="36" t="s">
        <v>73</v>
      </c>
      <c r="C59" s="37" t="s">
        <v>74</v>
      </c>
      <c r="D59" s="22" t="s">
        <v>75</v>
      </c>
      <c r="E59" s="22" t="s">
        <v>76</v>
      </c>
      <c r="F59" s="40" t="s">
        <v>91</v>
      </c>
    </row>
    <row r="60" spans="1:6" ht="12.75">
      <c r="A60" s="13"/>
      <c r="B60" s="38">
        <v>41913</v>
      </c>
      <c r="C60" s="39">
        <v>311540</v>
      </c>
      <c r="D60" s="42">
        <f>F20</f>
        <v>56125.19</v>
      </c>
      <c r="E60" s="42">
        <f>F58</f>
        <v>52863.103620571346</v>
      </c>
      <c r="F60" s="43">
        <f>C60+D60-E60</f>
        <v>314802.0863794286</v>
      </c>
    </row>
    <row r="63" ht="12.75">
      <c r="A63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2015-03-04T17:59:18Z</dcterms:modified>
  <cp:category/>
  <cp:version/>
  <cp:contentType/>
  <cp:contentStatus/>
</cp:coreProperties>
</file>