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<sst xmlns="http://schemas.openxmlformats.org/spreadsheetml/2006/main" count="140" uniqueCount="112">
  <si>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</si>
  <si>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</si>
  <si>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</si>
  <si>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</si>
  <si>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</si>
  <si>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</si>
  <si>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</si>
  <si>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</si>
  <si>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</si>
  <si>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</si>
  <si>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</si>
  <si>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</si>
  <si>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</si>
  <si>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</si>
  <si>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</si>
  <si>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</si>
  <si>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</si>
  <si>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</si>
  <si>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</si>
  <si>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</si>
  <si>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</si>
  <si>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</si>
  <si>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</si>
  <si>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</si>
  <si>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</si>
  <si>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</si>
  <si>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</si>
  <si>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</si>
  <si>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</si>
  <si>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</si>
  <si>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</si>
  <si>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</si>
  <si>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</si>
  <si>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</si>
  <si>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</si>
  <si>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</si>
  <si>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</si>
  <si>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</si>
  <si>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</si>
  <si>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</si>
  <si>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</si>
  <si>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</si>
  <si>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</si>
  <si>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</si>
  <si>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</si>
  <si>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</si>
  <si>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</si>
  <si>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</si>
  <si>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</si>
  <si>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</si>
  <si>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</si>
  <si>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</si>
  <si>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</si>
  <si>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</si>
  <si>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</si>
  <si>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</si>
  <si>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</si>
  <si>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</si>
  <si>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</si>
  <si>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</si>
  <si>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</si>
  <si>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</si>
  <si>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</si>
  <si>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</si>
  <si>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</si>
  <si>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</si>
  <si>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</si>
  <si>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</si>
  <si>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</si>
  <si>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</si>
  <si>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</si>
  <si>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</si>
  <si>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</si>
  <si>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</si>
  <si>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</si>
  <si>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</si>
  <si>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</si>
  <si>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</si>
  <si>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</si>
  <si>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</si>
  <si>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</si>
  <si>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</si>
  <si>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</si>
  <si>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</si>
  <si>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 xml:space="preserve"> 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</si>
  <si>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</si>
  <si>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</si>
  <si>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</si>
  <si>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</si>
  <si>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</si>
  <si>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</si>
  <si>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</si>
  <si>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(з/пл. мастеров,диспетчеров с ЕСН, услуги сбербанка)</t>
  </si>
  <si>
    <t>2013 г.</t>
  </si>
  <si>
    <t>ВДПО (ремонт )</t>
  </si>
  <si>
    <t>ООО ИТ "Техлифт"</t>
  </si>
  <si>
    <t>1.2 Аренда (Медиа-Маркет,интер-тел,ростелеком,спарк)</t>
  </si>
  <si>
    <t xml:space="preserve">3.  </t>
  </si>
  <si>
    <t>ост.на 01.08.</t>
  </si>
  <si>
    <t>июль</t>
  </si>
  <si>
    <t xml:space="preserve">                    за июль 2013 г.</t>
  </si>
  <si>
    <t>Установка заглушки (1шт) п-д1,2</t>
  </si>
  <si>
    <t>Заглушка</t>
  </si>
  <si>
    <t>1шт</t>
  </si>
  <si>
    <t>Прочистка канализации п-д1,2</t>
  </si>
  <si>
    <t>Смена ламп (24шт) п-д2,3,4</t>
  </si>
  <si>
    <t>Лампа</t>
  </si>
  <si>
    <t>24шт</t>
  </si>
  <si>
    <t>Ремонт эл.щита (1шт) п-д2</t>
  </si>
  <si>
    <t>АЗС</t>
  </si>
  <si>
    <t>Смена ламп дневного света (2шт) п-д1,2</t>
  </si>
  <si>
    <t>2шт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</si>
</sst>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D31" sqref="D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100</v>
      </c>
    </row>
    <row r="3" spans="2:13" ht="12.75">
      <c r="B3" s="1" t="s">
        <v>84</v>
      </c>
      <c r="C3" s="8" t="s">
        <v>99</v>
      </c>
      <c r="D3" s="1" t="s">
        <v>93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87</v>
      </c>
      <c r="J7" s="15"/>
      <c r="K7" s="15" t="s">
        <v>44</v>
      </c>
      <c r="L7" s="21">
        <v>9</v>
      </c>
      <c r="M7" s="32">
        <f>L7*89.21*1.202</f>
        <v>965.0737799999999</v>
      </c>
    </row>
    <row r="8" spans="1:13" ht="12.75">
      <c r="A8" t="s">
        <v>4</v>
      </c>
      <c r="E8">
        <v>1194.8</v>
      </c>
      <c r="F8" t="s">
        <v>87</v>
      </c>
      <c r="J8" s="16"/>
      <c r="K8" s="16" t="s">
        <v>45</v>
      </c>
      <c r="L8" s="23">
        <v>0</v>
      </c>
      <c r="M8" s="32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>
        <f t="shared" si="0"/>
        <v>0</v>
      </c>
    </row>
    <row r="10" spans="1:13" ht="12.75">
      <c r="A10" t="s">
        <v>6</v>
      </c>
      <c r="E10">
        <v>1240</v>
      </c>
      <c r="F10" t="s">
        <v>87</v>
      </c>
      <c r="J10" s="16"/>
      <c r="K10" s="18" t="s">
        <v>49</v>
      </c>
      <c r="L10" s="23">
        <v>9</v>
      </c>
      <c r="M10" s="32">
        <f t="shared" si="0"/>
        <v>965.0737799999999</v>
      </c>
    </row>
    <row r="11" spans="1:13" ht="12.75">
      <c r="A11" t="s">
        <v>7</v>
      </c>
      <c r="E11">
        <v>4500</v>
      </c>
      <c r="F11" t="s">
        <v>87</v>
      </c>
      <c r="J11" s="14">
        <v>3</v>
      </c>
      <c r="K11" s="17" t="s">
        <v>47</v>
      </c>
      <c r="L11" s="22"/>
      <c r="M11" s="32">
        <f t="shared" si="0"/>
        <v>0</v>
      </c>
    </row>
    <row r="12" spans="1:13" ht="12.75">
      <c r="A12" t="s">
        <v>8</v>
      </c>
      <c r="E12">
        <v>2571.2</v>
      </c>
      <c r="F12" t="s">
        <v>87</v>
      </c>
      <c r="J12" s="16"/>
      <c r="K12" s="18" t="s">
        <v>48</v>
      </c>
      <c r="L12" s="23">
        <v>0</v>
      </c>
      <c r="M12" s="32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2">
        <f t="shared" si="0"/>
        <v>0</v>
      </c>
    </row>
    <row r="16" spans="1:13" ht="12.75">
      <c r="A16" s="2" t="s">
        <v>10</v>
      </c>
      <c r="F16" s="11">
        <v>128402.76</v>
      </c>
      <c r="J16" s="15" t="s">
        <v>54</v>
      </c>
      <c r="K16" s="26" t="s">
        <v>55</v>
      </c>
      <c r="L16" s="21">
        <v>7</v>
      </c>
      <c r="M16" s="32">
        <f t="shared" si="0"/>
        <v>750.6129399999999</v>
      </c>
    </row>
    <row r="17" spans="1:13" ht="12.75">
      <c r="A17" t="s">
        <v>11</v>
      </c>
      <c r="F17" s="5">
        <v>120544.29</v>
      </c>
      <c r="J17" s="16" t="s">
        <v>56</v>
      </c>
      <c r="K17" s="18" t="s">
        <v>57</v>
      </c>
      <c r="L17" s="23">
        <v>8.53</v>
      </c>
      <c r="M17" s="32">
        <f t="shared" si="0"/>
        <v>914.6754825999999</v>
      </c>
    </row>
    <row r="18" spans="2:13" ht="12.75">
      <c r="B18" t="s">
        <v>12</v>
      </c>
      <c r="F18" s="9">
        <f>F17/F16</f>
        <v>0.9387982781678524</v>
      </c>
      <c r="J18" s="20"/>
      <c r="K18" s="27" t="s">
        <v>58</v>
      </c>
      <c r="L18" s="28">
        <f>SUM(L7:L17)</f>
        <v>33.53</v>
      </c>
      <c r="M18" s="33">
        <f>SUM(M7:M17)</f>
        <v>3595.4359826</v>
      </c>
    </row>
    <row r="19" spans="1:11" ht="12.75">
      <c r="A19" t="s">
        <v>96</v>
      </c>
      <c r="F19" s="5">
        <v>1610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122154.29</v>
      </c>
      <c r="J20" s="22" t="s">
        <v>35</v>
      </c>
      <c r="K20" s="14"/>
      <c r="L20" s="22" t="s">
        <v>38</v>
      </c>
      <c r="M20" s="22" t="s">
        <v>41</v>
      </c>
    </row>
    <row r="21" spans="2:13" ht="12.75">
      <c r="B21" s="1" t="s">
        <v>14</v>
      </c>
      <c r="C21" s="1"/>
      <c r="J21" s="23" t="s">
        <v>36</v>
      </c>
      <c r="K21" s="23" t="s">
        <v>37</v>
      </c>
      <c r="L21" s="23" t="s">
        <v>60</v>
      </c>
      <c r="M21" s="23" t="s">
        <v>42</v>
      </c>
    </row>
    <row r="22" spans="10:13" ht="12.75">
      <c r="J22" s="23">
        <v>1</v>
      </c>
      <c r="K22" s="35" t="s">
        <v>101</v>
      </c>
      <c r="L22" s="25">
        <v>1.12</v>
      </c>
      <c r="M22" s="32">
        <f>L22*89.21*1.202*1.15</f>
        <v>138.11278095999998</v>
      </c>
    </row>
    <row r="23" spans="1:13" ht="12.75">
      <c r="A23" s="4" t="s">
        <v>15</v>
      </c>
      <c r="B23" s="4"/>
      <c r="C23" s="4"/>
      <c r="D23" s="4"/>
      <c r="E23" s="4"/>
      <c r="F23" s="4"/>
      <c r="J23" s="23">
        <v>2</v>
      </c>
      <c r="K23" s="35" t="s">
        <v>104</v>
      </c>
      <c r="L23" s="25">
        <v>4.83</v>
      </c>
      <c r="M23" s="32">
        <f aca="true" t="shared" si="1" ref="M23:M33">L23*89.21*1.202*1.15</f>
        <v>595.6113678899999</v>
      </c>
    </row>
    <row r="24" spans="1:13" ht="12.75">
      <c r="A24" t="s">
        <v>16</v>
      </c>
      <c r="D24" t="s">
        <v>82</v>
      </c>
      <c r="F24" s="11">
        <v>8672.43</v>
      </c>
      <c r="J24" s="23">
        <v>3</v>
      </c>
      <c r="K24" s="52" t="s">
        <v>105</v>
      </c>
      <c r="L24" s="53">
        <v>1.68</v>
      </c>
      <c r="M24" s="32">
        <f t="shared" si="1"/>
        <v>207.16917143999996</v>
      </c>
    </row>
    <row r="25" spans="1:13" ht="12.75">
      <c r="A25" s="6" t="s">
        <v>19</v>
      </c>
      <c r="D25" t="s">
        <v>83</v>
      </c>
      <c r="F25" s="11">
        <v>12438.3</v>
      </c>
      <c r="J25" s="23">
        <v>4</v>
      </c>
      <c r="K25" s="35" t="s">
        <v>108</v>
      </c>
      <c r="L25" s="25">
        <v>4.83</v>
      </c>
      <c r="M25" s="32">
        <f t="shared" si="1"/>
        <v>595.6113678899999</v>
      </c>
    </row>
    <row r="26" spans="1:13" ht="12.75">
      <c r="A26" s="6" t="s">
        <v>97</v>
      </c>
      <c r="F26" s="11">
        <v>0</v>
      </c>
      <c r="J26" s="23">
        <v>5</v>
      </c>
      <c r="K26" s="35" t="s">
        <v>110</v>
      </c>
      <c r="L26" s="25">
        <v>0.28</v>
      </c>
      <c r="M26" s="32">
        <f t="shared" si="1"/>
        <v>34.528195239999995</v>
      </c>
    </row>
    <row r="27" spans="1:13" ht="12.75">
      <c r="A27" s="10" t="s">
        <v>32</v>
      </c>
      <c r="D27" s="5"/>
      <c r="F27" s="34">
        <f>F24+F25+F26</f>
        <v>21110.73</v>
      </c>
      <c r="J27" s="23">
        <v>6</v>
      </c>
      <c r="K27" s="35"/>
      <c r="L27" s="23"/>
      <c r="M27" s="32">
        <f t="shared" si="1"/>
        <v>0</v>
      </c>
    </row>
    <row r="28" spans="1:13" ht="12.75">
      <c r="A28" s="4" t="s">
        <v>20</v>
      </c>
      <c r="D28" s="5"/>
      <c r="J28" s="23">
        <v>7</v>
      </c>
      <c r="K28" s="52"/>
      <c r="L28" s="53"/>
      <c r="M28" s="32">
        <f t="shared" si="1"/>
        <v>0</v>
      </c>
    </row>
    <row r="29" spans="1:13" ht="12.75">
      <c r="A29" t="s">
        <v>86</v>
      </c>
      <c r="C29" s="13"/>
      <c r="D29" s="48">
        <v>1.08</v>
      </c>
      <c r="E29" s="13" t="s">
        <v>18</v>
      </c>
      <c r="F29" s="11">
        <f>E7*D29</f>
        <v>10782.072</v>
      </c>
      <c r="J29" s="23">
        <v>8</v>
      </c>
      <c r="K29" s="35"/>
      <c r="L29" s="25"/>
      <c r="M29" s="32">
        <f t="shared" si="1"/>
        <v>0</v>
      </c>
    </row>
    <row r="30" spans="1:13" ht="12.75">
      <c r="A30" t="s">
        <v>88</v>
      </c>
      <c r="D30" s="5"/>
      <c r="J30" s="23">
        <v>9</v>
      </c>
      <c r="K30" s="35"/>
      <c r="L30" s="25"/>
      <c r="M30" s="32">
        <f t="shared" si="1"/>
        <v>0</v>
      </c>
    </row>
    <row r="31" spans="2:13" ht="12.75">
      <c r="B31">
        <f>F31/D31</f>
        <v>3279</v>
      </c>
      <c r="C31" t="s">
        <v>21</v>
      </c>
      <c r="D31" s="5">
        <v>3.31</v>
      </c>
      <c r="E31" t="s">
        <v>18</v>
      </c>
      <c r="F31" s="11">
        <v>10853.49</v>
      </c>
      <c r="J31" s="23">
        <v>10</v>
      </c>
      <c r="K31" s="35"/>
      <c r="L31" s="25"/>
      <c r="M31" s="32">
        <f t="shared" si="1"/>
        <v>0</v>
      </c>
    </row>
    <row r="32" spans="1:13" ht="12.75">
      <c r="A32" t="s">
        <v>89</v>
      </c>
      <c r="B32">
        <v>1194.8</v>
      </c>
      <c r="C32" t="s">
        <v>17</v>
      </c>
      <c r="D32" s="5">
        <v>0</v>
      </c>
      <c r="E32" t="s">
        <v>18</v>
      </c>
      <c r="F32" s="11">
        <f>B32*D32</f>
        <v>0</v>
      </c>
      <c r="J32" s="23">
        <v>11</v>
      </c>
      <c r="K32" s="35"/>
      <c r="L32" s="25"/>
      <c r="M32" s="32">
        <f t="shared" si="1"/>
        <v>0</v>
      </c>
    </row>
    <row r="33" spans="1:13" ht="12.75">
      <c r="A33" t="s">
        <v>90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1"/>
        <v>0</v>
      </c>
    </row>
    <row r="34" spans="1:13" ht="12.75">
      <c r="A34" s="49" t="s">
        <v>94</v>
      </c>
      <c r="B34" s="49"/>
      <c r="C34" s="49"/>
      <c r="D34" s="50"/>
      <c r="E34" s="49"/>
      <c r="F34" s="51">
        <v>0</v>
      </c>
      <c r="J34" s="20"/>
      <c r="K34" s="30" t="s">
        <v>58</v>
      </c>
      <c r="L34" s="28">
        <f>SUM(L22:L33)</f>
        <v>12.74</v>
      </c>
      <c r="M34" s="33">
        <f>SUM(M22:M33)</f>
        <v>1571.0328834199997</v>
      </c>
    </row>
    <row r="35" spans="1:11" ht="12.75">
      <c r="A35" s="10" t="s">
        <v>22</v>
      </c>
      <c r="B35" s="10"/>
      <c r="C35" s="10"/>
      <c r="F35" s="34">
        <f>SUM(F29:F34)</f>
        <v>21635.561999999998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5483</v>
      </c>
      <c r="F37" s="5">
        <f>B37*D37</f>
        <v>21932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s="49" t="s">
        <v>95</v>
      </c>
      <c r="B38" s="54"/>
      <c r="C38" s="49"/>
      <c r="D38" s="50"/>
      <c r="E38" s="49"/>
      <c r="F38" s="50">
        <v>0</v>
      </c>
      <c r="J38" s="23">
        <v>1</v>
      </c>
      <c r="K38" s="35" t="s">
        <v>102</v>
      </c>
      <c r="L38" s="23" t="s">
        <v>103</v>
      </c>
      <c r="M38" s="23">
        <v>15</v>
      </c>
    </row>
    <row r="39" spans="1:13" ht="12.75">
      <c r="A39" s="10" t="s">
        <v>72</v>
      </c>
      <c r="F39" s="8">
        <f>SUM(F37+F38)</f>
        <v>21932</v>
      </c>
      <c r="J39" s="25">
        <v>2</v>
      </c>
      <c r="K39" s="39" t="s">
        <v>106</v>
      </c>
      <c r="L39" s="23" t="s">
        <v>107</v>
      </c>
      <c r="M39" s="23">
        <v>156.48</v>
      </c>
    </row>
    <row r="40" spans="1:13" ht="12.75">
      <c r="A40" s="4" t="s">
        <v>69</v>
      </c>
      <c r="B40" s="4"/>
      <c r="F40" s="5"/>
      <c r="J40" s="25">
        <v>3</v>
      </c>
      <c r="K40" s="35" t="s">
        <v>109</v>
      </c>
      <c r="L40" s="23" t="s">
        <v>103</v>
      </c>
      <c r="M40" s="23">
        <v>35</v>
      </c>
    </row>
    <row r="41" spans="1:13" ht="12.75">
      <c r="A41" t="s">
        <v>23</v>
      </c>
      <c r="C41">
        <v>158058</v>
      </c>
      <c r="D41">
        <v>219171.6</v>
      </c>
      <c r="E41">
        <v>9983.4</v>
      </c>
      <c r="F41" s="36">
        <f>C41/D41*E41</f>
        <v>7199.638261526585</v>
      </c>
      <c r="J41" s="25">
        <v>4</v>
      </c>
      <c r="K41" s="35" t="s">
        <v>106</v>
      </c>
      <c r="L41" s="23" t="s">
        <v>111</v>
      </c>
      <c r="M41" s="23">
        <v>80</v>
      </c>
    </row>
    <row r="42" spans="1:13" ht="12.75">
      <c r="A42" t="s">
        <v>24</v>
      </c>
      <c r="C42">
        <v>78930</v>
      </c>
      <c r="D42">
        <v>219171.6</v>
      </c>
      <c r="E42">
        <v>9983.4</v>
      </c>
      <c r="F42" s="36">
        <f>C42/D42*E42</f>
        <v>3595.3096204070234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1571.0328834199997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721.2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286.48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0.07</v>
      </c>
      <c r="E49" t="s">
        <v>18</v>
      </c>
      <c r="F49" s="11">
        <f>B49*D49</f>
        <v>698.8380000000001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14072.498765353606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55"/>
      <c r="L51" s="56"/>
      <c r="M51" s="56"/>
    </row>
    <row r="52" spans="1:13" ht="12.75">
      <c r="A52" t="s">
        <v>29</v>
      </c>
      <c r="B52">
        <v>9983.4</v>
      </c>
      <c r="C52" t="s">
        <v>91</v>
      </c>
      <c r="D52" s="5">
        <v>0.16</v>
      </c>
      <c r="E52" t="s">
        <v>18</v>
      </c>
      <c r="F52" s="11">
        <f>B52*D52</f>
        <v>1597.344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286.48</v>
      </c>
    </row>
    <row r="54" spans="1:10" ht="12.75">
      <c r="A54" s="7" t="s">
        <v>92</v>
      </c>
      <c r="J54" s="46"/>
    </row>
    <row r="55" spans="2:10" ht="12.75">
      <c r="B55">
        <v>9983.4</v>
      </c>
      <c r="C55" t="s">
        <v>17</v>
      </c>
      <c r="D55" s="11">
        <v>0.66</v>
      </c>
      <c r="E55" t="s">
        <v>18</v>
      </c>
      <c r="F55" s="11">
        <f>B55*D55</f>
        <v>6589.044</v>
      </c>
      <c r="J55" s="46"/>
    </row>
    <row r="56" spans="1:10" ht="12.75">
      <c r="A56" s="10" t="s">
        <v>74</v>
      </c>
      <c r="F56" s="34">
        <f>F52+F55</f>
        <v>8186.388</v>
      </c>
      <c r="J56" s="46"/>
    </row>
    <row r="57" spans="1:10" ht="12.75">
      <c r="A57" s="4" t="s">
        <v>71</v>
      </c>
      <c r="J57" s="46"/>
    </row>
    <row r="58" spans="1:10" ht="12.75">
      <c r="A58" s="7" t="s">
        <v>85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1.62</v>
      </c>
      <c r="E59" t="s">
        <v>18</v>
      </c>
      <c r="F59" s="11">
        <f>B59*D59</f>
        <v>16173.108</v>
      </c>
      <c r="J59" s="46"/>
    </row>
    <row r="60" spans="1:6" ht="12.75">
      <c r="A60" s="10" t="s">
        <v>75</v>
      </c>
      <c r="F60" s="34">
        <f>SUM(F59)</f>
        <v>16173.108</v>
      </c>
    </row>
    <row r="61" spans="1:6" ht="12.75">
      <c r="A61" s="1" t="s">
        <v>31</v>
      </c>
      <c r="B61" s="1"/>
      <c r="F61" s="34">
        <f>F27+F35+F39+F50+F56+F60</f>
        <v>103110.28676535361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824.8822941228289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103935.16905947644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98</v>
      </c>
    </row>
    <row r="65" spans="1:6" ht="12.75">
      <c r="A65" s="13"/>
      <c r="B65" s="42">
        <v>41456</v>
      </c>
      <c r="C65" s="43">
        <v>-206712</v>
      </c>
      <c r="D65" s="47">
        <f>F20</f>
        <v>122154.29</v>
      </c>
      <c r="E65" s="47">
        <f>F63</f>
        <v>103935.16905947644</v>
      </c>
      <c r="F65" s="45">
        <f>C65+D65-E65</f>
        <v>-188492.87905947643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2013-09-28T12:06:56Z</dcterms:modified>
  <cp:category/>
  <cp:version/>
  <cp:contentType/>
  <cp:contentStatus/>
</cp:coreProperties>
</file>