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<sst xmlns="http://schemas.openxmlformats.org/spreadsheetml/2006/main" count="140" uniqueCount="111">
  <si>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</si>
  <si>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</si>
  <si>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</si>
  <si>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</si>
  <si>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</si>
  <si>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</si>
  <si>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</si>
  <si>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</si>
  <si>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</si>
  <si>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</si>
  <si>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</si>
  <si>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</si>
  <si>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</si>
  <si>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</si>
  <si>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</si>
  <si>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</si>
  <si>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</si>
  <si>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</si>
  <si>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</si>
  <si>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</si>
  <si>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</si>
  <si>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</si>
  <si>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</si>
  <si>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</si>
  <si>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</si>
  <si>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</si>
  <si>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</si>
  <si>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</si>
  <si>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</si>
  <si>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</si>
  <si>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</si>
  <si>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</si>
  <si>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</si>
  <si>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</si>
  <si>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</si>
  <si>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</si>
  <si>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</si>
  <si>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</si>
  <si>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</si>
  <si>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</si>
  <si>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</si>
  <si>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</si>
  <si>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</si>
  <si>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</si>
  <si>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</si>
  <si>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</si>
  <si>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</si>
  <si>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</si>
  <si>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</si>
  <si>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</si>
  <si>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</si>
  <si>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</si>
  <si>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</si>
  <si>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</si>
  <si>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</si>
  <si>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</si>
  <si>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</si>
  <si>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</si>
  <si>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</si>
  <si>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</si>
  <si>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</si>
  <si>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</si>
  <si>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</si>
  <si>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</si>
  <si>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</si>
  <si>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</si>
  <si>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</si>
  <si>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</si>
  <si>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</si>
  <si>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</si>
  <si>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</si>
  <si>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</si>
  <si>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</si>
  <si>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</si>
  <si>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</si>
  <si>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</si>
  <si>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</si>
  <si>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</si>
  <si>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</si>
  <si>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</si>
  <si>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</si>
  <si>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</si>
  <si>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</si>
  <si>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</si>
  <si>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</si>
  <si>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</si>
  <si>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</si>
  <si>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</si>
  <si>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</si>
  <si>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</si>
  <si>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(Спарк,ростелеком</t>
    </r>
    <r>
      <rPr>
        <sz val="10"/>
        <rFont val="Arial Cyr"/>
        <family val="0"/>
      </rPr>
      <t>)</t>
    </r>
  </si>
  <si>
    <t>Лампа</t>
  </si>
  <si>
    <t>1шт</t>
  </si>
  <si>
    <t>Рязаньгоргаз (техобслуживание и ремонт)</t>
  </si>
  <si>
    <t xml:space="preserve">3.  </t>
  </si>
  <si>
    <t>Патрон</t>
  </si>
  <si>
    <t>ост.на 01.07</t>
  </si>
  <si>
    <t>июнь</t>
  </si>
  <si>
    <t xml:space="preserve">                    за июнь  2013 г.</t>
  </si>
  <si>
    <t>Прочистка канализации п-д2,3</t>
  </si>
  <si>
    <t>Устр-во ограждения штакетником (96мп)</t>
  </si>
  <si>
    <t>Смена ламп (3шт)</t>
  </si>
  <si>
    <t>3шт</t>
  </si>
  <si>
    <t>Смена светильника (1шт) п-д2</t>
  </si>
  <si>
    <t>Светильник</t>
  </si>
  <si>
    <t>Провод</t>
  </si>
  <si>
    <t>10мп</t>
  </si>
  <si>
    <t>Выключатель</t>
  </si>
  <si>
    <t>Смена эл.провода (10мп) п-д2</t>
  </si>
  <si>
    <t>Смена патрона (1шт) п-д2</t>
  </si>
  <si>
    <t>Смена выключателя (1шт) п-д2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</si>
</sst>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L28" sqref="L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40629.07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41525.57</v>
      </c>
      <c r="J17" s="16" t="s">
        <v>61</v>
      </c>
      <c r="K17" s="18" t="s">
        <v>62</v>
      </c>
      <c r="L17" s="23">
        <v>2.65</v>
      </c>
      <c r="M17" s="33">
        <f t="shared" si="0"/>
        <v>284.16061299999996</v>
      </c>
    </row>
    <row r="18" spans="2:13" ht="12.75">
      <c r="B18" t="s">
        <v>11</v>
      </c>
      <c r="F18" s="9">
        <f>F17/F16</f>
        <v>1.0220654816858963</v>
      </c>
      <c r="J18" s="20"/>
      <c r="K18" s="27" t="s">
        <v>63</v>
      </c>
      <c r="L18" s="28">
        <f>SUM(L7:L17)</f>
        <v>11.65</v>
      </c>
      <c r="M18" s="34">
        <f>SUM(M7:M17)</f>
        <v>1249.234393</v>
      </c>
    </row>
    <row r="19" spans="1:11" ht="12.75">
      <c r="A19" t="s">
        <v>90</v>
      </c>
      <c r="F19" s="5">
        <v>686.46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42212.03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99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100</v>
      </c>
      <c r="L23" s="25">
        <v>96</v>
      </c>
      <c r="M23" s="33">
        <f aca="true" t="shared" si="1" ref="M23:M33">L23*89.21*1.202*1.15</f>
        <v>11838.238367999998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101</v>
      </c>
      <c r="L24" s="25">
        <v>0.21</v>
      </c>
      <c r="M24" s="33">
        <f t="shared" si="1"/>
        <v>25.896146429999995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103</v>
      </c>
      <c r="L25" s="25">
        <v>0.89</v>
      </c>
      <c r="M25" s="33">
        <f t="shared" si="1"/>
        <v>109.75033486999999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 t="s">
        <v>108</v>
      </c>
      <c r="L26" s="25">
        <v>1.9</v>
      </c>
      <c r="M26" s="33">
        <f t="shared" si="1"/>
        <v>234.29846769999992</v>
      </c>
    </row>
    <row r="27" spans="1:13" ht="12.75">
      <c r="A27" s="6" t="s">
        <v>94</v>
      </c>
      <c r="F27" s="5">
        <v>0</v>
      </c>
      <c r="J27" s="20">
        <v>6</v>
      </c>
      <c r="K27" s="20" t="s">
        <v>109</v>
      </c>
      <c r="L27" s="25">
        <v>0.4</v>
      </c>
      <c r="M27" s="33">
        <f t="shared" si="1"/>
        <v>49.32599319999999</v>
      </c>
    </row>
    <row r="28" spans="1:13" ht="12.75">
      <c r="A28" s="4" t="s">
        <v>37</v>
      </c>
      <c r="F28" s="32">
        <f>F25+F26+F27</f>
        <v>8652</v>
      </c>
      <c r="J28" s="20">
        <v>7</v>
      </c>
      <c r="K28" s="20" t="s">
        <v>110</v>
      </c>
      <c r="L28" s="25">
        <v>0.24</v>
      </c>
      <c r="M28" s="33">
        <f t="shared" si="1"/>
        <v>29.595595919999994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C30" s="13"/>
      <c r="D30" s="47">
        <v>1.08</v>
      </c>
      <c r="E30" s="13" t="s">
        <v>17</v>
      </c>
      <c r="F30" s="11">
        <f>E7*D30</f>
        <v>3745.44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467</v>
      </c>
      <c r="C32" t="s">
        <v>20</v>
      </c>
      <c r="D32" s="5">
        <v>2.89</v>
      </c>
      <c r="E32" t="s">
        <v>17</v>
      </c>
      <c r="F32" s="5">
        <v>1349.63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923.5</v>
      </c>
      <c r="C33" t="s">
        <v>16</v>
      </c>
      <c r="D33" s="5">
        <v>0.4</v>
      </c>
      <c r="E33" t="s">
        <v>17</v>
      </c>
      <c r="F33" s="11">
        <f>B33*D33</f>
        <v>369.40000000000003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109.3</v>
      </c>
      <c r="M34" s="34">
        <f>SUM(M22:M33)</f>
        <v>13478.327641899998</v>
      </c>
    </row>
    <row r="35" spans="1:11" ht="12.75">
      <c r="A35" s="4" t="s">
        <v>21</v>
      </c>
      <c r="B35" s="10"/>
      <c r="C35" s="10"/>
      <c r="F35" s="32">
        <f>SUM(F30:F34)</f>
        <v>5464.469999999999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150873</v>
      </c>
      <c r="D37">
        <v>219171.6</v>
      </c>
      <c r="E37">
        <v>3468</v>
      </c>
      <c r="F37" s="35">
        <f>C37/D37*E37</f>
        <v>2387.296365039996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78930</v>
      </c>
      <c r="D38">
        <v>219171.6</v>
      </c>
      <c r="E38">
        <v>3468</v>
      </c>
      <c r="F38" s="35">
        <f>C38/D38*E38</f>
        <v>1248.9265945040324</v>
      </c>
      <c r="J38" s="20">
        <v>1</v>
      </c>
      <c r="K38" s="20" t="s">
        <v>91</v>
      </c>
      <c r="L38" s="25" t="s">
        <v>102</v>
      </c>
      <c r="M38" s="25">
        <v>19.56</v>
      </c>
    </row>
    <row r="39" spans="1:13" ht="12.75">
      <c r="A39" t="s">
        <v>25</v>
      </c>
      <c r="F39" s="11">
        <f>M34</f>
        <v>13478.327641899998</v>
      </c>
      <c r="J39" s="20">
        <v>2</v>
      </c>
      <c r="K39" s="20" t="s">
        <v>104</v>
      </c>
      <c r="L39" s="25" t="s">
        <v>92</v>
      </c>
      <c r="M39" s="25">
        <v>140</v>
      </c>
    </row>
    <row r="40" spans="1:13" ht="12.75">
      <c r="A40" t="s">
        <v>79</v>
      </c>
      <c r="F40" s="5"/>
      <c r="J40" s="20">
        <v>3</v>
      </c>
      <c r="K40" s="20" t="s">
        <v>105</v>
      </c>
      <c r="L40" s="25" t="s">
        <v>106</v>
      </c>
      <c r="M40" s="25">
        <v>80.8</v>
      </c>
    </row>
    <row r="41" spans="2:13" ht="12.75">
      <c r="B41">
        <v>3468</v>
      </c>
      <c r="C41" t="s">
        <v>16</v>
      </c>
      <c r="D41" s="5"/>
      <c r="F41" s="5">
        <v>0</v>
      </c>
      <c r="J41" s="20">
        <v>4</v>
      </c>
      <c r="K41" s="20" t="s">
        <v>107</v>
      </c>
      <c r="L41" s="25" t="s">
        <v>92</v>
      </c>
      <c r="M41" s="25">
        <v>30.15</v>
      </c>
    </row>
    <row r="42" spans="1:13" ht="12.75">
      <c r="A42" t="s">
        <v>26</v>
      </c>
      <c r="F42" s="11">
        <f>M52</f>
        <v>281.51</v>
      </c>
      <c r="J42" s="20">
        <v>5</v>
      </c>
      <c r="K42" s="20" t="s">
        <v>95</v>
      </c>
      <c r="L42" s="25" t="s">
        <v>92</v>
      </c>
      <c r="M42" s="25">
        <v>11</v>
      </c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3468</v>
      </c>
      <c r="C45" t="s">
        <v>16</v>
      </c>
      <c r="D45" s="11">
        <v>0.08</v>
      </c>
      <c r="E45" t="s">
        <v>17</v>
      </c>
      <c r="F45" s="11">
        <f>B45*D45</f>
        <v>277.44</v>
      </c>
      <c r="J45" s="20">
        <v>8</v>
      </c>
      <c r="K45" s="20"/>
      <c r="L45" s="25"/>
      <c r="M45" s="25"/>
    </row>
    <row r="46" spans="1:13" ht="12.75">
      <c r="A46" s="48" t="s">
        <v>93</v>
      </c>
      <c r="B46" s="48"/>
      <c r="C46" s="48"/>
      <c r="D46" s="49"/>
      <c r="E46" s="48"/>
      <c r="F46" s="49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17673.500601444022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3468</v>
      </c>
      <c r="C49" t="s">
        <v>72</v>
      </c>
      <c r="D49" s="5">
        <v>0.17</v>
      </c>
      <c r="E49" t="s">
        <v>17</v>
      </c>
      <c r="F49" s="11">
        <f>B49*D49</f>
        <v>589.5600000000001</v>
      </c>
      <c r="J49" s="20">
        <v>12</v>
      </c>
      <c r="K49" s="20"/>
      <c r="L49" s="25"/>
      <c r="M49" s="25"/>
    </row>
    <row r="50" spans="1:13" ht="12.75">
      <c r="A50" t="s">
        <v>32</v>
      </c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3468</v>
      </c>
      <c r="C52" t="s">
        <v>16</v>
      </c>
      <c r="D52" s="11">
        <v>0.92</v>
      </c>
      <c r="E52" t="s">
        <v>17</v>
      </c>
      <c r="F52" s="11">
        <f>B52*D52</f>
        <v>3190.56</v>
      </c>
      <c r="J52" s="20"/>
      <c r="K52" s="20"/>
      <c r="L52" s="31" t="s">
        <v>70</v>
      </c>
      <c r="M52" s="34">
        <f>SUM(M38:M49)</f>
        <v>281.51</v>
      </c>
    </row>
    <row r="53" spans="1:6" ht="12.75">
      <c r="A53" s="4" t="s">
        <v>33</v>
      </c>
      <c r="F53" s="32">
        <f>F49+F52</f>
        <v>3780.12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3468</v>
      </c>
      <c r="C56" t="s">
        <v>16</v>
      </c>
      <c r="D56" s="11">
        <v>2.06</v>
      </c>
      <c r="E56" t="s">
        <v>17</v>
      </c>
      <c r="F56" s="11">
        <f>B56*D56</f>
        <v>7144.08</v>
      </c>
    </row>
    <row r="57" spans="1:6" ht="12.75">
      <c r="A57" s="4" t="s">
        <v>35</v>
      </c>
      <c r="F57" s="8">
        <f>SUM(F56)</f>
        <v>7144.08</v>
      </c>
    </row>
    <row r="58" spans="1:6" ht="12.75">
      <c r="A58" s="1" t="s">
        <v>36</v>
      </c>
      <c r="B58" s="1"/>
      <c r="F58" s="32">
        <f>F28+F35+F47+F53+F57</f>
        <v>42714.17060144403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341.71336481155225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43055.88396625558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96</v>
      </c>
    </row>
    <row r="62" spans="1:6" ht="12.75">
      <c r="A62" s="13"/>
      <c r="B62" s="39">
        <v>41426</v>
      </c>
      <c r="C62" s="40">
        <v>-79089</v>
      </c>
      <c r="D62" s="45">
        <f>F20</f>
        <v>42212.03</v>
      </c>
      <c r="E62" s="45">
        <f>F60</f>
        <v>43055.88396625558</v>
      </c>
      <c r="F62" s="46">
        <f>C62+D62-E62</f>
        <v>-79932.85396625558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2011-12-23T16:34:20Z</cp:lastPrinted>
  <dcterms:created xsi:type="dcterms:W3CDTF">2008-08-18T07:30:19Z</dcterms:created>
  <dcterms:modified xsi:type="dcterms:W3CDTF">2013-08-31T17:25:45Z</dcterms:modified>
  <cp:category/>
  <cp:version/>
  <cp:contentType/>
  <cp:contentStatus/>
</cp:coreProperties>
</file>