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<sst xmlns="http://schemas.openxmlformats.org/spreadsheetml/2006/main" count="122" uniqueCount="96">
  <si>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</si>
  <si>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</si>
  <si>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</si>
  <si>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</si>
  <si>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</si>
  <si>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</si>
  <si>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</si>
  <si>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</si>
  <si>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</si>
  <si>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</si>
  <si>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</si>
  <si>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</si>
  <si>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</si>
  <si>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</si>
  <si>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</si>
  <si>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</si>
  <si>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</si>
  <si>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</si>
  <si>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</si>
  <si>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</si>
  <si>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</si>
  <si>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</si>
  <si>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</si>
  <si>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</si>
  <si>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</si>
  <si>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</si>
  <si>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</si>
  <si>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</si>
  <si>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</si>
  <si>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</si>
  <si>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</si>
  <si>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</si>
  <si>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</si>
  <si>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</si>
  <si>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</si>
  <si>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</si>
  <si>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</si>
  <si>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</si>
  <si>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</si>
  <si>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</si>
  <si>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</si>
  <si>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</si>
  <si>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</si>
  <si>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</si>
  <si>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</si>
  <si>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</si>
  <si>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</si>
  <si>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</si>
  <si>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</si>
  <si>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</si>
  <si>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</si>
  <si>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</si>
  <si>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</si>
  <si>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</si>
  <si>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</si>
  <si>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</si>
  <si>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</si>
  <si>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</si>
  <si>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</si>
  <si>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</si>
  <si>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</si>
  <si>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</si>
  <si>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</si>
  <si>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</si>
  <si>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</si>
  <si>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</si>
  <si>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</si>
  <si>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</si>
  <si>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</si>
  <si>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</si>
  <si>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</si>
  <si>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</si>
  <si>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</si>
  <si>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</si>
  <si>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</si>
  <si>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</si>
  <si>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</si>
  <si>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</si>
  <si>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</si>
  <si>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</si>
  <si>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</si>
  <si>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</si>
  <si>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</si>
  <si>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</si>
  <si>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</si>
  <si>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</si>
  <si>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д. № 10</t>
  </si>
  <si>
    <t xml:space="preserve">   Учет затрат по текущему ремонту по ул. п. Элеватор 10</t>
  </si>
  <si>
    <t>2013 г.</t>
  </si>
  <si>
    <t xml:space="preserve">3.  </t>
  </si>
  <si>
    <t>ост.на 01.12.</t>
  </si>
  <si>
    <t>ноябрь</t>
  </si>
  <si>
    <t xml:space="preserve">                    за   ноябрь 2013 г.</t>
  </si>
  <si>
    <t>Ремонт кровли (работа по договору) кв.7</t>
  </si>
  <si>
    <t>Стеклоизол</t>
  </si>
  <si>
    <t>Плановые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</si>
</sst>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C58" sqref="C5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87</v>
      </c>
    </row>
    <row r="2" spans="2:11" ht="12.75">
      <c r="B2" s="1" t="s">
        <v>73</v>
      </c>
      <c r="C2" s="1"/>
      <c r="D2" s="1" t="s">
        <v>86</v>
      </c>
      <c r="K2" t="s">
        <v>92</v>
      </c>
    </row>
    <row r="3" spans="2:13" ht="12.75">
      <c r="B3" s="1" t="s">
        <v>81</v>
      </c>
      <c r="C3" s="8" t="s">
        <v>91</v>
      </c>
      <c r="D3" s="8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381.3</v>
      </c>
      <c r="F7" t="s">
        <v>72</v>
      </c>
      <c r="J7" s="15"/>
      <c r="K7" s="15" t="s">
        <v>50</v>
      </c>
      <c r="L7" s="21">
        <v>1.58</v>
      </c>
      <c r="M7" s="33">
        <f>L7*89.21*1.202</f>
        <v>169.42406359999998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128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1612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23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4296.12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4302.87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1.0015711851624256</v>
      </c>
      <c r="J18" s="20"/>
      <c r="K18" s="27" t="s">
        <v>64</v>
      </c>
      <c r="L18" s="28">
        <f>SUM(L7:L17)</f>
        <v>1.58</v>
      </c>
      <c r="M18" s="34">
        <f>SUM(M7:M17)</f>
        <v>169.42406359999998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4302.87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 t="s">
        <v>93</v>
      </c>
      <c r="L22" s="23"/>
      <c r="M22" s="33">
        <v>500</v>
      </c>
    </row>
    <row r="23" spans="10:13" ht="12.75">
      <c r="J23" s="23">
        <v>2</v>
      </c>
      <c r="K23" s="23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L24*89.21*1.202*1.15</f>
        <v>0</v>
      </c>
    </row>
    <row r="25" spans="1:13" ht="12.75">
      <c r="A25" t="s">
        <v>16</v>
      </c>
      <c r="D25" t="s">
        <v>80</v>
      </c>
      <c r="F25" s="11">
        <v>1156.32</v>
      </c>
      <c r="J25" s="20"/>
      <c r="K25" s="30" t="s">
        <v>64</v>
      </c>
      <c r="L25" s="28">
        <v>0</v>
      </c>
      <c r="M25" s="34">
        <f>SUM(M22:M24)</f>
        <v>500</v>
      </c>
    </row>
    <row r="26" spans="1:11" ht="12.75">
      <c r="A26" s="6" t="s">
        <v>19</v>
      </c>
      <c r="K26" s="1" t="s">
        <v>68</v>
      </c>
    </row>
    <row r="27" spans="1:13" ht="12.75">
      <c r="A27" s="6" t="s">
        <v>89</v>
      </c>
      <c r="F27" s="5">
        <v>0</v>
      </c>
      <c r="J27" s="22" t="s">
        <v>41</v>
      </c>
      <c r="K27" s="22"/>
      <c r="L27" s="22" t="s">
        <v>69</v>
      </c>
      <c r="M27" s="22" t="s">
        <v>47</v>
      </c>
    </row>
    <row r="28" spans="1:13" ht="12.75">
      <c r="A28" s="4" t="s">
        <v>39</v>
      </c>
      <c r="F28" s="32">
        <f>F25+F26+F27</f>
        <v>1156.32</v>
      </c>
      <c r="J28" s="23" t="s">
        <v>42</v>
      </c>
      <c r="K28" s="23" t="s">
        <v>43</v>
      </c>
      <c r="L28" s="23"/>
      <c r="M28" s="23" t="s">
        <v>70</v>
      </c>
    </row>
    <row r="29" spans="1:13" ht="12.75">
      <c r="A29" s="4" t="s">
        <v>20</v>
      </c>
      <c r="J29" s="23">
        <v>1</v>
      </c>
      <c r="K29" s="42" t="s">
        <v>94</v>
      </c>
      <c r="L29" s="23"/>
      <c r="M29" s="23">
        <v>500</v>
      </c>
    </row>
    <row r="30" spans="1:13" ht="12.75">
      <c r="A30" t="s">
        <v>82</v>
      </c>
      <c r="D30" s="5">
        <v>1.08</v>
      </c>
      <c r="E30" t="s">
        <v>18</v>
      </c>
      <c r="F30" s="11">
        <f>E7*D30</f>
        <v>411.80400000000003</v>
      </c>
      <c r="J30" s="23">
        <v>2</v>
      </c>
      <c r="K30" s="42"/>
      <c r="L30" s="23"/>
      <c r="M30" s="23"/>
    </row>
    <row r="31" spans="1:13" ht="12.75">
      <c r="A31" t="s">
        <v>83</v>
      </c>
      <c r="J31" s="23">
        <v>3</v>
      </c>
      <c r="K31" s="42"/>
      <c r="L31" s="23"/>
      <c r="M31" s="23"/>
    </row>
    <row r="32" spans="2:13" ht="12.75">
      <c r="B32">
        <f>F32/D32</f>
        <v>114.99999999999999</v>
      </c>
      <c r="C32" t="s">
        <v>21</v>
      </c>
      <c r="D32" s="5">
        <v>3.31</v>
      </c>
      <c r="E32" t="s">
        <v>18</v>
      </c>
      <c r="F32" s="5">
        <v>380.65</v>
      </c>
      <c r="J32" s="25">
        <v>4</v>
      </c>
      <c r="K32" s="42"/>
      <c r="L32" s="25"/>
      <c r="M32" s="25"/>
    </row>
    <row r="33" spans="1:13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71</v>
      </c>
      <c r="M33" s="34">
        <f>SUM(M29:M32)</f>
        <v>500</v>
      </c>
    </row>
    <row r="34" spans="1:6" ht="12.75">
      <c r="A34" t="s">
        <v>85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792.454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151195</v>
      </c>
      <c r="D37">
        <v>219171.6</v>
      </c>
      <c r="E37">
        <v>279.1</v>
      </c>
      <c r="F37" s="35">
        <f>C37/D37*E37</f>
        <v>192.53646229712245</v>
      </c>
    </row>
    <row r="38" spans="1:6" ht="12.75">
      <c r="A38" t="s">
        <v>25</v>
      </c>
      <c r="C38">
        <v>132457</v>
      </c>
      <c r="D38">
        <v>219171.6</v>
      </c>
      <c r="E38">
        <v>279.1</v>
      </c>
      <c r="F38" s="35">
        <f>C38/D38*E38</f>
        <v>168.67490450405074</v>
      </c>
    </row>
    <row r="39" spans="1:6" ht="12.75">
      <c r="A39" t="s">
        <v>26</v>
      </c>
      <c r="F39" s="11">
        <f>M25</f>
        <v>500</v>
      </c>
    </row>
    <row r="40" spans="1:6" ht="12.75">
      <c r="A40" t="s">
        <v>78</v>
      </c>
      <c r="F40" s="5"/>
    </row>
    <row r="41" spans="2:6" ht="12.75">
      <c r="B41">
        <v>381.3</v>
      </c>
      <c r="C41" t="s">
        <v>17</v>
      </c>
      <c r="D41" s="5"/>
      <c r="F41" s="11">
        <v>721.2</v>
      </c>
    </row>
    <row r="42" spans="1:6" ht="12.75">
      <c r="A42" t="s">
        <v>27</v>
      </c>
      <c r="F42" s="11">
        <f>M33</f>
        <v>500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381.3</v>
      </c>
      <c r="C45" t="s">
        <v>17</v>
      </c>
      <c r="D45" s="11">
        <v>0.79</v>
      </c>
      <c r="E45" t="s">
        <v>18</v>
      </c>
      <c r="F45" s="11">
        <f>B45*D45</f>
        <v>301.22700000000003</v>
      </c>
    </row>
    <row r="46" spans="1:6" ht="12.75">
      <c r="A46" s="4" t="s">
        <v>30</v>
      </c>
      <c r="B46" s="10"/>
      <c r="C46" s="10"/>
      <c r="F46" s="32">
        <f>SUM(F37:F45)</f>
        <v>2383.638366801173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381.3</v>
      </c>
      <c r="C48" t="s">
        <v>72</v>
      </c>
      <c r="D48" s="5">
        <v>0.13</v>
      </c>
      <c r="E48" t="s">
        <v>18</v>
      </c>
      <c r="F48" s="11">
        <f>B48*D48</f>
        <v>49.569</v>
      </c>
    </row>
    <row r="49" spans="1:6" ht="12.75">
      <c r="A49" t="s">
        <v>33</v>
      </c>
      <c r="F49" s="5"/>
    </row>
    <row r="50" spans="1:6" ht="12.75">
      <c r="A50" s="7" t="s">
        <v>79</v>
      </c>
      <c r="F50" s="5"/>
    </row>
    <row r="51" spans="2:6" ht="12.75">
      <c r="B51">
        <v>381.3</v>
      </c>
      <c r="C51" t="s">
        <v>17</v>
      </c>
      <c r="D51" s="11">
        <v>0.93</v>
      </c>
      <c r="E51" t="s">
        <v>18</v>
      </c>
      <c r="F51" s="11">
        <f>B51*D51</f>
        <v>354.60900000000004</v>
      </c>
    </row>
    <row r="52" spans="1:6" ht="12.75">
      <c r="A52" s="4" t="s">
        <v>34</v>
      </c>
      <c r="F52" s="32">
        <f>F48+F51</f>
        <v>404.17800000000005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381.3</v>
      </c>
      <c r="C55" t="s">
        <v>17</v>
      </c>
      <c r="D55" s="11">
        <v>2.87</v>
      </c>
      <c r="E55" t="s">
        <v>18</v>
      </c>
      <c r="F55" s="11">
        <f>B55*D55</f>
        <v>1094.3310000000001</v>
      </c>
    </row>
    <row r="56" spans="1:6" ht="12.75">
      <c r="A56" s="4" t="s">
        <v>37</v>
      </c>
      <c r="F56" s="32">
        <f>SUM(F55)</f>
        <v>1094.3310000000001</v>
      </c>
    </row>
    <row r="57" spans="1:6" ht="12.75">
      <c r="A57" s="1" t="s">
        <v>38</v>
      </c>
      <c r="B57" s="1"/>
      <c r="F57" s="32">
        <f>F28+F35+F46+F52+F56</f>
        <v>5830.921366801173</v>
      </c>
    </row>
    <row r="58" spans="1:6" ht="12.75">
      <c r="A58" s="1" t="s">
        <v>95</v>
      </c>
      <c r="B58" s="36"/>
      <c r="C58" s="36">
        <v>0.008</v>
      </c>
      <c r="D58" s="1"/>
      <c r="E58" s="1"/>
      <c r="F58" s="32">
        <f>F57*0.8%</f>
        <v>46.64737093440938</v>
      </c>
    </row>
    <row r="59" spans="1:6" ht="15">
      <c r="A59" s="12" t="s">
        <v>40</v>
      </c>
      <c r="B59" s="12"/>
      <c r="C59" s="3"/>
      <c r="D59" s="12"/>
      <c r="E59" s="12"/>
      <c r="F59" s="43">
        <f>F57+F58</f>
        <v>5877.568737735582</v>
      </c>
    </row>
    <row r="60" spans="2:6" ht="12.75">
      <c r="B60" s="37" t="s">
        <v>74</v>
      </c>
      <c r="C60" s="38" t="s">
        <v>75</v>
      </c>
      <c r="D60" s="22" t="s">
        <v>76</v>
      </c>
      <c r="E60" s="22" t="s">
        <v>77</v>
      </c>
      <c r="F60" s="41" t="s">
        <v>90</v>
      </c>
    </row>
    <row r="61" spans="1:6" ht="12.75">
      <c r="A61" s="13"/>
      <c r="B61" s="39">
        <v>41944</v>
      </c>
      <c r="C61" s="40">
        <v>23190</v>
      </c>
      <c r="D61" s="44">
        <f>F20</f>
        <v>4302.87</v>
      </c>
      <c r="E61" s="44">
        <f>F59</f>
        <v>5877.568737735582</v>
      </c>
      <c r="F61" s="45">
        <f>C61+D61-E61</f>
        <v>21615.301262264416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2014-01-28T13:34:33Z</dcterms:modified>
  <cp:category/>
  <cp:version/>
  <cp:contentType/>
  <cp:contentStatus/>
</cp:coreProperties>
</file>