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<sst xmlns="http://schemas.openxmlformats.org/spreadsheetml/2006/main" count="150" uniqueCount="121">
  <si>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</si>
  <si>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</si>
  <si>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</si>
  <si>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</si>
  <si>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</si>
  <si>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</si>
  <si>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</si>
  <si>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</si>
  <si>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</si>
  <si>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</si>
  <si>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</si>
  <si>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</si>
  <si>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</si>
  <si>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</si>
  <si>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</si>
  <si>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</si>
  <si>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</si>
  <si>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</si>
  <si>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</si>
  <si>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</si>
  <si>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</si>
  <si>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</si>
  <si>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</si>
  <si>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</si>
  <si>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</si>
  <si>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</si>
  <si>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</si>
  <si>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</si>
  <si>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</si>
  <si>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</si>
  <si>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</si>
  <si>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</si>
  <si>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</si>
  <si>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</si>
  <si>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</si>
  <si>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</si>
  <si>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</si>
  <si>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</si>
  <si>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</si>
  <si>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</si>
  <si>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</si>
  <si>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</si>
  <si>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</si>
  <si>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</si>
  <si>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</si>
  <si>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</si>
  <si>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</si>
  <si>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</si>
  <si>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</si>
  <si>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</si>
  <si>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</si>
  <si>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</si>
  <si>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</si>
  <si>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</si>
  <si>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</si>
  <si>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</si>
  <si>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</si>
  <si>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</si>
  <si>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</si>
  <si>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</si>
  <si>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</si>
  <si>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</si>
  <si>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</si>
  <si>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</si>
  <si>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</si>
  <si>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</si>
  <si>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</si>
  <si>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</si>
  <si>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</si>
  <si>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</si>
  <si>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</si>
  <si>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</si>
  <si>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</si>
  <si>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</si>
  <si>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</si>
  <si>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</si>
  <si>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</si>
  <si>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</si>
  <si>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</si>
  <si>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</si>
  <si>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</si>
  <si>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</si>
  <si>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</si>
  <si>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</si>
  <si>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</si>
  <si>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</si>
  <si>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</si>
  <si>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</si>
  <si>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</si>
  <si>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</si>
  <si>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</si>
  <si>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</si>
  <si>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</si>
  <si>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2шт</t>
  </si>
  <si>
    <t>Патрон</t>
  </si>
  <si>
    <t>Вышка</t>
  </si>
  <si>
    <t>Прочистка канализации п-д2</t>
  </si>
  <si>
    <t>ост.на 01.12</t>
  </si>
  <si>
    <t>ноябрь</t>
  </si>
  <si>
    <t xml:space="preserve">                    за  ноябрь  2013 г.</t>
  </si>
  <si>
    <t>Регулировка ЦО при пуске</t>
  </si>
  <si>
    <t>Изготовление и установка стойки для выбивания ковров</t>
  </si>
  <si>
    <t>Труба Д 89</t>
  </si>
  <si>
    <t>8мп</t>
  </si>
  <si>
    <t>Электроды</t>
  </si>
  <si>
    <t>3кг</t>
  </si>
  <si>
    <t>Смесь штукатурная</t>
  </si>
  <si>
    <t>50кг</t>
  </si>
  <si>
    <t>Цемент</t>
  </si>
  <si>
    <t>Смена ламп (2шт)</t>
  </si>
  <si>
    <t>Лампа</t>
  </si>
  <si>
    <t>Ремонт эл.щита (1шт) кв.25,26,27</t>
  </si>
  <si>
    <t>Смена патрона (2шт) п-д3</t>
  </si>
  <si>
    <t>АЗС-16</t>
  </si>
  <si>
    <t>3шт</t>
  </si>
  <si>
    <t>АВС-25</t>
  </si>
  <si>
    <t>Дин рейка</t>
  </si>
  <si>
    <t>0,5мп</t>
  </si>
  <si>
    <t>Провод</t>
  </si>
  <si>
    <t>1мп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</si>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</sst>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83</v>
      </c>
      <c r="C3" s="8" t="s">
        <v>98</v>
      </c>
      <c r="D3" s="8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2665.9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679.8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264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1662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271</v>
      </c>
      <c r="F12" t="s">
        <v>72</v>
      </c>
      <c r="J12" s="16"/>
      <c r="K12" s="18" t="s">
        <v>53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30024.45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26165.07</v>
      </c>
      <c r="J17" s="16" t="s">
        <v>61</v>
      </c>
      <c r="K17" s="18" t="s">
        <v>62</v>
      </c>
      <c r="L17" s="23">
        <v>2.02</v>
      </c>
      <c r="M17" s="33">
        <f t="shared" si="0"/>
        <v>216.60544839999997</v>
      </c>
    </row>
    <row r="18" spans="2:13" ht="12.75">
      <c r="B18" t="s">
        <v>11</v>
      </c>
      <c r="F18" s="9">
        <f>F17/F16</f>
        <v>0.8714587611096956</v>
      </c>
      <c r="J18" s="20"/>
      <c r="K18" s="27" t="s">
        <v>63</v>
      </c>
      <c r="L18" s="28">
        <f>SUM(L7:L17)</f>
        <v>15.02</v>
      </c>
      <c r="M18" s="34">
        <f>SUM(M7:M17)</f>
        <v>1610.6009083999998</v>
      </c>
    </row>
    <row r="19" spans="1:11" ht="12.75">
      <c r="A19" t="s">
        <v>91</v>
      </c>
      <c r="F19" s="5">
        <v>1146.46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27311.53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45">
        <v>1</v>
      </c>
      <c r="K22" s="46" t="s">
        <v>96</v>
      </c>
      <c r="L22" s="23">
        <v>4.83</v>
      </c>
      <c r="M22" s="33">
        <f>L22*89.21*1.202*1.15</f>
        <v>595.6113678899999</v>
      </c>
    </row>
    <row r="23" spans="10:13" ht="12.75">
      <c r="J23" s="44">
        <v>2</v>
      </c>
      <c r="K23" s="20" t="s">
        <v>100</v>
      </c>
      <c r="L23" s="35">
        <v>8</v>
      </c>
      <c r="M23" s="33">
        <f aca="true" t="shared" si="1" ref="M23:M32">L23*89.21*1.202*1.15</f>
        <v>986.5198639999999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3</v>
      </c>
      <c r="K24" s="20" t="s">
        <v>101</v>
      </c>
      <c r="L24" s="35">
        <v>40.3</v>
      </c>
      <c r="M24" s="33">
        <f t="shared" si="1"/>
        <v>4969.5938148999985</v>
      </c>
    </row>
    <row r="25" spans="1:13" ht="12.75">
      <c r="A25" t="s">
        <v>15</v>
      </c>
      <c r="D25" t="s">
        <v>81</v>
      </c>
      <c r="F25" s="11">
        <v>2312.65</v>
      </c>
      <c r="J25" s="44">
        <v>4</v>
      </c>
      <c r="K25" s="20" t="s">
        <v>109</v>
      </c>
      <c r="L25" s="35">
        <v>0.14</v>
      </c>
      <c r="M25" s="33">
        <f t="shared" si="1"/>
        <v>17.264097619999998</v>
      </c>
    </row>
    <row r="26" spans="1:13" ht="12.75">
      <c r="A26" s="6" t="s">
        <v>18</v>
      </c>
      <c r="D26" t="s">
        <v>82</v>
      </c>
      <c r="F26" s="5">
        <v>1435.19</v>
      </c>
      <c r="J26" s="44">
        <v>5</v>
      </c>
      <c r="K26" s="20" t="s">
        <v>111</v>
      </c>
      <c r="L26" s="35">
        <v>4.83</v>
      </c>
      <c r="M26" s="33">
        <f t="shared" si="1"/>
        <v>595.6113678899999</v>
      </c>
    </row>
    <row r="27" spans="1:13" ht="12.75">
      <c r="A27" s="6" t="s">
        <v>92</v>
      </c>
      <c r="F27" s="5">
        <v>0</v>
      </c>
      <c r="J27" s="44">
        <v>6</v>
      </c>
      <c r="K27" s="20" t="s">
        <v>112</v>
      </c>
      <c r="L27" s="35">
        <v>0.8</v>
      </c>
      <c r="M27" s="33">
        <f t="shared" si="1"/>
        <v>98.65198639999998</v>
      </c>
    </row>
    <row r="28" spans="1:13" ht="12.75">
      <c r="A28" s="4" t="s">
        <v>38</v>
      </c>
      <c r="F28" s="32">
        <f>F25+F26+F27</f>
        <v>3747.84</v>
      </c>
      <c r="J28" s="44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8</v>
      </c>
      <c r="K29" s="20"/>
      <c r="L29" s="3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2879.1720000000005</v>
      </c>
      <c r="J30" s="44">
        <v>9</v>
      </c>
      <c r="K30" s="20"/>
      <c r="L30" s="35"/>
      <c r="M30" s="33">
        <f t="shared" si="1"/>
        <v>0</v>
      </c>
    </row>
    <row r="31" spans="1:13" ht="12.75">
      <c r="A31" t="s">
        <v>85</v>
      </c>
      <c r="J31" s="44">
        <v>10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11</v>
      </c>
      <c r="K32" s="20"/>
      <c r="L32" s="35"/>
      <c r="M32" s="33">
        <f t="shared" si="1"/>
        <v>0</v>
      </c>
    </row>
    <row r="33" spans="1:13" ht="12.75">
      <c r="A33" t="s">
        <v>86</v>
      </c>
      <c r="B33">
        <v>1246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63</v>
      </c>
      <c r="L33" s="34">
        <f>SUM(L22:L32)</f>
        <v>58.89999999999999</v>
      </c>
      <c r="M33" s="34">
        <f>SUM(M22:M32)</f>
        <v>7263.252498699999</v>
      </c>
    </row>
    <row r="34" spans="1:11" ht="12.75">
      <c r="A34" t="s">
        <v>87</v>
      </c>
      <c r="B34">
        <v>60</v>
      </c>
      <c r="C34" t="s">
        <v>88</v>
      </c>
      <c r="D34" s="5">
        <v>26.5</v>
      </c>
      <c r="E34" t="s">
        <v>17</v>
      </c>
      <c r="F34" s="11">
        <f>B34*D34</f>
        <v>1590</v>
      </c>
      <c r="K34" s="1" t="s">
        <v>67</v>
      </c>
    </row>
    <row r="35" spans="3:13" ht="12.75">
      <c r="C35" t="s">
        <v>89</v>
      </c>
      <c r="D35" s="5"/>
      <c r="F35" s="11">
        <v>0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21</v>
      </c>
      <c r="B36" s="10"/>
      <c r="C36" s="10"/>
      <c r="F36" s="32">
        <f>SUM(F30:F35)</f>
        <v>6620.6720000000005</v>
      </c>
      <c r="J36" s="23" t="s">
        <v>41</v>
      </c>
      <c r="K36" s="23" t="s">
        <v>42</v>
      </c>
      <c r="L36" s="23"/>
      <c r="M36" s="23" t="s">
        <v>69</v>
      </c>
    </row>
    <row r="37" spans="1:13" ht="12.75">
      <c r="A37" s="4" t="s">
        <v>22</v>
      </c>
      <c r="B37" s="4"/>
      <c r="J37" s="20">
        <v>1</v>
      </c>
      <c r="K37" s="20" t="s">
        <v>95</v>
      </c>
      <c r="L37" s="25"/>
      <c r="M37" s="25">
        <v>1180</v>
      </c>
    </row>
    <row r="38" spans="1:13" ht="12.75">
      <c r="A38" t="s">
        <v>23</v>
      </c>
      <c r="C38">
        <v>151195</v>
      </c>
      <c r="D38">
        <v>219171.6</v>
      </c>
      <c r="E38">
        <v>2665.9</v>
      </c>
      <c r="F38" s="36">
        <f>C38/D38*E38</f>
        <v>1839.0646894944418</v>
      </c>
      <c r="J38" s="20">
        <v>2</v>
      </c>
      <c r="K38" s="20" t="s">
        <v>102</v>
      </c>
      <c r="L38" s="25" t="s">
        <v>103</v>
      </c>
      <c r="M38" s="25">
        <v>3375</v>
      </c>
    </row>
    <row r="39" spans="1:13" ht="12.75">
      <c r="A39" t="s">
        <v>24</v>
      </c>
      <c r="C39">
        <v>132457</v>
      </c>
      <c r="D39">
        <v>219171.6</v>
      </c>
      <c r="E39">
        <v>2665.9</v>
      </c>
      <c r="F39" s="36">
        <f>C39/D39*E39</f>
        <v>1611.1444927171221</v>
      </c>
      <c r="J39" s="20">
        <v>3</v>
      </c>
      <c r="K39" s="20" t="s">
        <v>104</v>
      </c>
      <c r="L39" s="25" t="s">
        <v>105</v>
      </c>
      <c r="M39" s="25">
        <v>180</v>
      </c>
    </row>
    <row r="40" spans="1:13" ht="12.75">
      <c r="A40" t="s">
        <v>25</v>
      </c>
      <c r="F40" s="11">
        <f>M33</f>
        <v>7263.252498699999</v>
      </c>
      <c r="J40" s="20">
        <v>4</v>
      </c>
      <c r="K40" s="20" t="s">
        <v>106</v>
      </c>
      <c r="L40" s="25" t="s">
        <v>107</v>
      </c>
      <c r="M40" s="25">
        <v>250</v>
      </c>
    </row>
    <row r="41" spans="1:13" ht="12.75">
      <c r="A41" t="s">
        <v>79</v>
      </c>
      <c r="F41" s="5"/>
      <c r="J41" s="20">
        <v>5</v>
      </c>
      <c r="K41" s="20" t="s">
        <v>108</v>
      </c>
      <c r="L41" s="25" t="s">
        <v>107</v>
      </c>
      <c r="M41" s="25">
        <v>260</v>
      </c>
    </row>
    <row r="42" spans="2:13" ht="12.75">
      <c r="B42">
        <v>2665.9</v>
      </c>
      <c r="C42" t="s">
        <v>16</v>
      </c>
      <c r="D42" s="5"/>
      <c r="F42" s="11">
        <v>0</v>
      </c>
      <c r="J42" s="20">
        <v>6</v>
      </c>
      <c r="K42" s="20" t="s">
        <v>110</v>
      </c>
      <c r="L42" s="25" t="s">
        <v>93</v>
      </c>
      <c r="M42" s="25">
        <v>13.04</v>
      </c>
    </row>
    <row r="43" spans="1:13" ht="12.75">
      <c r="A43" t="s">
        <v>26</v>
      </c>
      <c r="F43" s="11">
        <f>M49</f>
        <v>5499.570000000001</v>
      </c>
      <c r="J43" s="20">
        <v>7</v>
      </c>
      <c r="K43" s="20" t="s">
        <v>94</v>
      </c>
      <c r="L43" s="25" t="s">
        <v>93</v>
      </c>
      <c r="M43" s="25">
        <v>22</v>
      </c>
    </row>
    <row r="44" spans="1:13" ht="12.75">
      <c r="A44" t="s">
        <v>27</v>
      </c>
      <c r="F44" s="5"/>
      <c r="J44" s="20">
        <v>8</v>
      </c>
      <c r="K44" s="20" t="s">
        <v>113</v>
      </c>
      <c r="L44" s="25" t="s">
        <v>114</v>
      </c>
      <c r="M44" s="25">
        <v>102.6</v>
      </c>
    </row>
    <row r="45" spans="1:13" ht="12.75">
      <c r="A45" t="s">
        <v>28</v>
      </c>
      <c r="F45" s="5"/>
      <c r="J45" s="20">
        <v>9</v>
      </c>
      <c r="K45" s="20" t="s">
        <v>115</v>
      </c>
      <c r="L45" s="25" t="s">
        <v>114</v>
      </c>
      <c r="M45" s="25">
        <v>102.6</v>
      </c>
    </row>
    <row r="46" spans="2:13" ht="12.75">
      <c r="B46">
        <v>2665.9</v>
      </c>
      <c r="C46" t="s">
        <v>16</v>
      </c>
      <c r="D46" s="11">
        <v>0.79</v>
      </c>
      <c r="E46" t="s">
        <v>17</v>
      </c>
      <c r="F46" s="11">
        <f>B46*D46</f>
        <v>2106.061</v>
      </c>
      <c r="J46" s="20">
        <v>10</v>
      </c>
      <c r="K46" s="20" t="s">
        <v>116</v>
      </c>
      <c r="L46" s="25" t="s">
        <v>117</v>
      </c>
      <c r="M46" s="25">
        <v>6.25</v>
      </c>
    </row>
    <row r="47" spans="1:13" ht="12.75">
      <c r="A47" s="4" t="s">
        <v>29</v>
      </c>
      <c r="B47" s="10"/>
      <c r="C47" s="10"/>
      <c r="F47" s="32">
        <f>SUM(F38:F46)</f>
        <v>18319.092680911566</v>
      </c>
      <c r="J47" s="20">
        <v>11</v>
      </c>
      <c r="K47" s="20" t="s">
        <v>118</v>
      </c>
      <c r="L47" s="25" t="s">
        <v>119</v>
      </c>
      <c r="M47" s="25">
        <v>8.08</v>
      </c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72</v>
      </c>
      <c r="D49" s="5">
        <v>0.13</v>
      </c>
      <c r="E49" t="s">
        <v>17</v>
      </c>
      <c r="F49" s="11">
        <f>B49*D49</f>
        <v>346.567</v>
      </c>
      <c r="J49" s="20"/>
      <c r="K49" s="20"/>
      <c r="L49" s="31" t="s">
        <v>70</v>
      </c>
      <c r="M49" s="34">
        <f>SUM(M37:M48)</f>
        <v>5499.570000000001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2665.9</v>
      </c>
      <c r="C52" t="s">
        <v>16</v>
      </c>
      <c r="D52" s="11">
        <v>0.93</v>
      </c>
      <c r="E52" t="s">
        <v>17</v>
      </c>
      <c r="F52" s="11">
        <f>B52*D52</f>
        <v>2479.2870000000003</v>
      </c>
    </row>
    <row r="53" spans="1:6" ht="12.75">
      <c r="A53" s="4" t="s">
        <v>33</v>
      </c>
      <c r="F53" s="32">
        <f>F49+F52</f>
        <v>2825.8540000000003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2.87</v>
      </c>
      <c r="E56" t="s">
        <v>17</v>
      </c>
      <c r="F56" s="11">
        <f>B56*D56</f>
        <v>7651.133000000001</v>
      </c>
      <c r="G56" s="7"/>
      <c r="H56" s="7"/>
    </row>
    <row r="57" spans="1:6" ht="12.75">
      <c r="A57" s="4" t="s">
        <v>36</v>
      </c>
      <c r="F57" s="32">
        <f>SUM(F56)</f>
        <v>7651.133000000001</v>
      </c>
    </row>
    <row r="58" spans="1:6" ht="12.75">
      <c r="A58" s="1" t="s">
        <v>37</v>
      </c>
      <c r="B58" s="1"/>
      <c r="F58" s="32">
        <f>F28+F36+F47+F53+F57</f>
        <v>39164.591680911566</v>
      </c>
    </row>
    <row r="59" spans="1:6" ht="12.75">
      <c r="A59" s="1" t="s">
        <v>120</v>
      </c>
      <c r="B59" s="38"/>
      <c r="C59" s="38">
        <v>0.008</v>
      </c>
      <c r="D59" s="1"/>
      <c r="E59" s="1"/>
      <c r="F59" s="32">
        <f>F58*0.8%</f>
        <v>313.31673344729256</v>
      </c>
    </row>
    <row r="60" spans="1:6" ht="15">
      <c r="A60" s="12" t="s">
        <v>39</v>
      </c>
      <c r="B60" s="12"/>
      <c r="C60" s="12"/>
      <c r="D60" s="12"/>
      <c r="E60" s="12"/>
      <c r="F60" s="37">
        <f>F58+F59</f>
        <v>39477.908414358855</v>
      </c>
    </row>
    <row r="61" spans="2:6" ht="12.75">
      <c r="B61" s="39" t="s">
        <v>75</v>
      </c>
      <c r="C61" s="40" t="s">
        <v>76</v>
      </c>
      <c r="D61" s="22" t="s">
        <v>77</v>
      </c>
      <c r="E61" s="22" t="s">
        <v>78</v>
      </c>
      <c r="F61" s="43" t="s">
        <v>97</v>
      </c>
    </row>
    <row r="62" spans="1:7" ht="12.75">
      <c r="A62" s="13"/>
      <c r="B62" s="41">
        <v>41944</v>
      </c>
      <c r="C62" s="42">
        <v>119049</v>
      </c>
      <c r="D62" s="47">
        <f>F20</f>
        <v>27311.53</v>
      </c>
      <c r="E62" s="47">
        <f>F60</f>
        <v>39477.908414358855</v>
      </c>
      <c r="F62" s="48">
        <f>C62+D62-E62</f>
        <v>106882.62158564114</v>
      </c>
      <c r="G62" s="49"/>
    </row>
    <row r="63" spans="1:6" ht="12.75">
      <c r="A63" s="49"/>
      <c r="B63" s="49"/>
      <c r="C63" s="49"/>
      <c r="D63" s="49"/>
      <c r="E63" s="49"/>
      <c r="F63" s="49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2014-01-28T13:39:28Z</dcterms:modified>
  <cp:category/>
  <cp:version/>
  <cp:contentType/>
  <cp:contentStatus/>
</cp:coreProperties>
</file>