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<sst xmlns="http://schemas.openxmlformats.org/spreadsheetml/2006/main" count="123" uniqueCount="99">
  <si>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</si>
  <si>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</si>
  <si>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</si>
  <si>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</si>
  <si>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</si>
  <si>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</si>
  <si>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</si>
  <si>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</si>
  <si>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</si>
  <si>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</si>
  <si>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</si>
  <si>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</si>
  <si>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</si>
  <si>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</si>
  <si>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</si>
  <si>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</si>
  <si>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</si>
  <si>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</si>
  <si>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</si>
  <si>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</si>
  <si>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</si>
  <si>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</si>
  <si>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</si>
  <si>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</si>
  <si>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</si>
  <si>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</si>
  <si>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</si>
  <si>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</si>
  <si>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</si>
  <si>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</si>
  <si>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</si>
  <si>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</si>
  <si>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</si>
  <si>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</si>
  <si>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</si>
  <si>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</si>
  <si>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</si>
  <si>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</si>
  <si>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</si>
  <si>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</si>
  <si>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</si>
  <si>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</si>
  <si>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</si>
  <si>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</si>
  <si>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</si>
  <si>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</si>
  <si>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</si>
  <si>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</si>
  <si>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</si>
  <si>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</si>
  <si>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</si>
  <si>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</si>
  <si>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</si>
  <si>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</si>
  <si>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</si>
  <si>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</si>
  <si>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</si>
  <si>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</si>
  <si>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</si>
  <si>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</si>
  <si>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</si>
  <si>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</si>
  <si>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</si>
  <si>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</si>
  <si>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</si>
  <si>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</si>
  <si>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</si>
  <si>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</si>
  <si>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</si>
  <si>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</si>
  <si>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</si>
  <si>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</si>
  <si>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</si>
  <si>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</si>
  <si>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</si>
  <si>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</si>
  <si>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</si>
  <si>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</si>
  <si>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</si>
  <si>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</si>
  <si>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</si>
  <si>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</si>
  <si>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</si>
  <si>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</si>
  <si>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</si>
  <si>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</si>
  <si>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</si>
  <si>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</si>
  <si>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</si>
  <si>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</si>
  <si>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</si>
  <si>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</si>
  <si>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</si>
  <si>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2013 г.</t>
  </si>
  <si>
    <t>Горгаз (техобслуживание и ремонт )</t>
  </si>
  <si>
    <t xml:space="preserve">3. </t>
  </si>
  <si>
    <t>ост.на 01.10</t>
  </si>
  <si>
    <t>сентябрь</t>
  </si>
  <si>
    <t xml:space="preserve">                    за  сентябрь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</si>
</sst>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2" sqref="K22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86</v>
      </c>
      <c r="C3" s="8" t="s">
        <v>97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2367.8</v>
      </c>
      <c r="F7" t="s">
        <v>72</v>
      </c>
      <c r="J7" s="15"/>
      <c r="K7" s="15" t="s">
        <v>49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744.6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497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3463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298.3</v>
      </c>
      <c r="F12" t="s">
        <v>72</v>
      </c>
      <c r="J12" s="16"/>
      <c r="K12" s="18" t="s">
        <v>53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27711.75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26760.63</v>
      </c>
      <c r="J17" s="16" t="s">
        <v>61</v>
      </c>
      <c r="K17" s="18" t="s">
        <v>62</v>
      </c>
      <c r="L17" s="23">
        <v>2.17</v>
      </c>
      <c r="M17" s="33">
        <f t="shared" si="0"/>
        <v>232.69001139999997</v>
      </c>
    </row>
    <row r="18" spans="2:13" ht="12.75">
      <c r="B18" t="s">
        <v>11</v>
      </c>
      <c r="F18" s="9">
        <f>F17/F16</f>
        <v>0.9656780968361797</v>
      </c>
      <c r="J18" s="20"/>
      <c r="K18" s="27" t="s">
        <v>63</v>
      </c>
      <c r="L18" s="28">
        <f>SUM(L7:L17)</f>
        <v>14.17</v>
      </c>
      <c r="M18" s="34">
        <f>SUM(M7:M17)</f>
        <v>1519.4550513999998</v>
      </c>
    </row>
    <row r="19" spans="1:11" ht="12.75">
      <c r="A19" t="s">
        <v>82</v>
      </c>
      <c r="B19" s="46"/>
      <c r="F19" s="11">
        <v>2123.96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28884.59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/>
      <c r="L22" s="25"/>
      <c r="M22" s="33">
        <f>L22*89.21*1.202*1.15</f>
        <v>0</v>
      </c>
    </row>
    <row r="23" spans="10:13" ht="12.75">
      <c r="J23" s="20">
        <v>2</v>
      </c>
      <c r="K23" s="20"/>
      <c r="L23" s="25"/>
      <c r="M23" s="33">
        <f aca="true" t="shared" si="1" ref="M23:M29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83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84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2557.224</v>
      </c>
      <c r="J30" s="20"/>
      <c r="K30" s="30" t="s">
        <v>63</v>
      </c>
      <c r="L30" s="28">
        <f>SUM(L22:L29)</f>
        <v>0</v>
      </c>
      <c r="M30" s="34">
        <f>SUM(M22:M29)</f>
        <v>0</v>
      </c>
    </row>
    <row r="31" spans="1:11" ht="12.75">
      <c r="A31" t="s">
        <v>88</v>
      </c>
      <c r="K31" s="1" t="s">
        <v>67</v>
      </c>
    </row>
    <row r="32" spans="2:13" ht="12.75">
      <c r="B32">
        <f>F32/D32</f>
        <v>484</v>
      </c>
      <c r="C32" t="s">
        <v>20</v>
      </c>
      <c r="D32" s="5">
        <v>3.31</v>
      </c>
      <c r="E32" t="s">
        <v>17</v>
      </c>
      <c r="F32" s="5">
        <v>1602.04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89</v>
      </c>
      <c r="B33">
        <v>744.6</v>
      </c>
      <c r="C33" t="s">
        <v>16</v>
      </c>
      <c r="D33" s="5">
        <v>0.4</v>
      </c>
      <c r="E33" t="s">
        <v>17</v>
      </c>
      <c r="F33" s="11">
        <f>B33*D33</f>
        <v>297.84000000000003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90</v>
      </c>
      <c r="B34">
        <v>32</v>
      </c>
      <c r="C34" t="s">
        <v>91</v>
      </c>
      <c r="D34" s="5">
        <v>0</v>
      </c>
      <c r="E34" t="s">
        <v>17</v>
      </c>
      <c r="F34" s="11">
        <f>B34*D34</f>
        <v>0</v>
      </c>
      <c r="J34" s="20">
        <v>1</v>
      </c>
      <c r="K34" s="20"/>
      <c r="L34" s="25"/>
      <c r="M34" s="25"/>
    </row>
    <row r="35" spans="1:13" ht="12.75">
      <c r="A35" s="47"/>
      <c r="B35" s="47" t="s">
        <v>92</v>
      </c>
      <c r="C35" s="47"/>
      <c r="D35" s="49"/>
      <c r="E35" s="47"/>
      <c r="F35" s="48">
        <v>0</v>
      </c>
      <c r="J35" s="20">
        <v>2</v>
      </c>
      <c r="K35" s="20"/>
      <c r="L35" s="25"/>
      <c r="M35" s="25"/>
    </row>
    <row r="36" spans="1:13" ht="12.75">
      <c r="A36" s="4" t="s">
        <v>21</v>
      </c>
      <c r="B36" s="4"/>
      <c r="C36" s="10"/>
      <c r="F36" s="32">
        <f>SUM(F30:F35)</f>
        <v>4457.104</v>
      </c>
      <c r="J36" s="20">
        <v>3</v>
      </c>
      <c r="K36" s="20"/>
      <c r="L36" s="25"/>
      <c r="M36" s="25"/>
    </row>
    <row r="37" spans="1:13" ht="12.75">
      <c r="A37" s="4" t="s">
        <v>22</v>
      </c>
      <c r="B37" s="4"/>
      <c r="J37" s="20">
        <v>4</v>
      </c>
      <c r="K37" s="20"/>
      <c r="L37" s="25"/>
      <c r="M37" s="25"/>
    </row>
    <row r="38" spans="1:13" ht="12.75">
      <c r="A38" t="s">
        <v>23</v>
      </c>
      <c r="C38">
        <v>151517</v>
      </c>
      <c r="D38">
        <v>219171.6</v>
      </c>
      <c r="E38">
        <v>2367.8</v>
      </c>
      <c r="F38" s="36">
        <f>C38/D38*E38</f>
        <v>1636.899820049678</v>
      </c>
      <c r="J38" s="20">
        <v>5</v>
      </c>
      <c r="K38" s="20"/>
      <c r="L38" s="25"/>
      <c r="M38" s="25"/>
    </row>
    <row r="39" spans="1:13" ht="12.75">
      <c r="A39" t="s">
        <v>24</v>
      </c>
      <c r="C39">
        <v>140605</v>
      </c>
      <c r="D39">
        <v>219171.6</v>
      </c>
      <c r="E39">
        <v>2367.8</v>
      </c>
      <c r="F39" s="36">
        <f>C39/D39*E39</f>
        <v>1519.0130427482395</v>
      </c>
      <c r="J39" s="20">
        <v>6</v>
      </c>
      <c r="K39" s="20"/>
      <c r="L39" s="25"/>
      <c r="M39" s="25"/>
    </row>
    <row r="40" spans="1:13" ht="12.75">
      <c r="A40" t="s">
        <v>25</v>
      </c>
      <c r="F40" s="11">
        <f>M30</f>
        <v>0</v>
      </c>
      <c r="J40" s="20">
        <v>7</v>
      </c>
      <c r="K40" s="20"/>
      <c r="L40" s="25"/>
      <c r="M40" s="25"/>
    </row>
    <row r="41" spans="1:13" ht="12.75">
      <c r="A41" t="s">
        <v>81</v>
      </c>
      <c r="F41" s="5"/>
      <c r="J41" s="20">
        <v>8</v>
      </c>
      <c r="K41" s="20"/>
      <c r="L41" s="25"/>
      <c r="M41" s="25"/>
    </row>
    <row r="42" spans="2:13" ht="12.75">
      <c r="B42">
        <v>2367.8</v>
      </c>
      <c r="C42" t="s">
        <v>16</v>
      </c>
      <c r="D42" s="5"/>
      <c r="F42" s="11">
        <v>0</v>
      </c>
      <c r="J42" s="20">
        <v>9</v>
      </c>
      <c r="K42" s="20"/>
      <c r="L42" s="25"/>
      <c r="M42" s="25"/>
    </row>
    <row r="43" spans="1:13" ht="12.75">
      <c r="A43" t="s">
        <v>26</v>
      </c>
      <c r="F43" s="5">
        <f>M52</f>
        <v>0</v>
      </c>
      <c r="J43" s="20">
        <v>10</v>
      </c>
      <c r="K43" s="20"/>
      <c r="L43" s="25"/>
      <c r="M43" s="25"/>
    </row>
    <row r="44" spans="1:13" ht="12.75">
      <c r="A44" t="s">
        <v>27</v>
      </c>
      <c r="F44" s="5"/>
      <c r="J44" s="20">
        <v>11</v>
      </c>
      <c r="K44" s="20"/>
      <c r="L44" s="25"/>
      <c r="M44" s="25"/>
    </row>
    <row r="45" spans="1:13" ht="12.75">
      <c r="A45" t="s">
        <v>28</v>
      </c>
      <c r="F45" s="5"/>
      <c r="J45" s="20">
        <v>12</v>
      </c>
      <c r="K45" s="20"/>
      <c r="L45" s="25"/>
      <c r="M45" s="25"/>
    </row>
    <row r="46" spans="2:13" ht="12.75">
      <c r="B46">
        <v>2367.8</v>
      </c>
      <c r="C46" t="s">
        <v>16</v>
      </c>
      <c r="D46" s="11">
        <v>0.29</v>
      </c>
      <c r="E46" t="s">
        <v>17</v>
      </c>
      <c r="F46" s="11">
        <f>B46*D46</f>
        <v>686.662</v>
      </c>
      <c r="J46" s="20">
        <v>13</v>
      </c>
      <c r="K46" s="20"/>
      <c r="L46" s="25"/>
      <c r="M46" s="25"/>
    </row>
    <row r="47" spans="1:13" ht="12.75">
      <c r="A47" s="47" t="s">
        <v>94</v>
      </c>
      <c r="B47" s="47"/>
      <c r="C47" s="47"/>
      <c r="D47" s="48"/>
      <c r="E47" s="47"/>
      <c r="F47" s="48">
        <v>0</v>
      </c>
      <c r="J47" s="20">
        <v>14</v>
      </c>
      <c r="K47" s="20"/>
      <c r="L47" s="25"/>
      <c r="M47" s="25"/>
    </row>
    <row r="48" spans="1:13" ht="12.75">
      <c r="A48" s="4" t="s">
        <v>29</v>
      </c>
      <c r="B48" s="4"/>
      <c r="C48" s="10"/>
      <c r="F48" s="32">
        <f>SUM(F38:F47)</f>
        <v>3842.5748627979174</v>
      </c>
      <c r="J48" s="20">
        <v>15</v>
      </c>
      <c r="K48" s="20"/>
      <c r="L48" s="25"/>
      <c r="M48" s="25"/>
    </row>
    <row r="49" spans="1:13" ht="12.75">
      <c r="A49" s="4" t="s">
        <v>30</v>
      </c>
      <c r="J49" s="20">
        <v>16</v>
      </c>
      <c r="K49" s="20"/>
      <c r="L49" s="25"/>
      <c r="M49" s="25"/>
    </row>
    <row r="50" spans="1:13" ht="12.75">
      <c r="A50" t="s">
        <v>31</v>
      </c>
      <c r="B50">
        <v>2367.8</v>
      </c>
      <c r="C50" t="s">
        <v>72</v>
      </c>
      <c r="D50" s="45">
        <v>0.12</v>
      </c>
      <c r="E50" s="7"/>
      <c r="F50" s="11">
        <f>B50*D50</f>
        <v>284.136</v>
      </c>
      <c r="J50" s="20">
        <v>17</v>
      </c>
      <c r="K50" s="20"/>
      <c r="L50" s="25"/>
      <c r="M50" s="25"/>
    </row>
    <row r="51" spans="1:13" ht="12.75">
      <c r="A51" t="s">
        <v>32</v>
      </c>
      <c r="F51" s="5"/>
      <c r="J51" s="20">
        <v>18</v>
      </c>
      <c r="K51" s="20"/>
      <c r="L51" s="25"/>
      <c r="M51" s="25"/>
    </row>
    <row r="52" spans="1:13" ht="12.75">
      <c r="A52" s="7" t="s">
        <v>80</v>
      </c>
      <c r="F52" s="5"/>
      <c r="J52" s="20"/>
      <c r="K52" s="20"/>
      <c r="L52" s="31" t="s">
        <v>70</v>
      </c>
      <c r="M52" s="28">
        <f>SUM(M34:M51)</f>
        <v>0</v>
      </c>
    </row>
    <row r="53" spans="2:6" ht="12.75">
      <c r="B53">
        <v>2367.8</v>
      </c>
      <c r="C53" t="s">
        <v>79</v>
      </c>
      <c r="D53" s="11">
        <v>0.66</v>
      </c>
      <c r="F53" s="11">
        <f>B53*D53</f>
        <v>1562.7480000000003</v>
      </c>
    </row>
    <row r="54" spans="1:6" ht="12.75">
      <c r="A54" s="4" t="s">
        <v>33</v>
      </c>
      <c r="B54" s="1"/>
      <c r="F54" s="32">
        <f>F50+F53</f>
        <v>1846.8840000000002</v>
      </c>
    </row>
    <row r="55" ht="12.75">
      <c r="A55" s="4" t="s">
        <v>34</v>
      </c>
    </row>
    <row r="56" spans="1:6" ht="12.75">
      <c r="A56" s="7" t="s">
        <v>85</v>
      </c>
      <c r="B56" s="7"/>
      <c r="C56" s="7"/>
      <c r="D56" s="7"/>
      <c r="E56" s="7"/>
      <c r="F56" s="7"/>
    </row>
    <row r="57" spans="2:6" ht="12.75">
      <c r="B57">
        <v>2367.8</v>
      </c>
      <c r="C57" t="s">
        <v>16</v>
      </c>
      <c r="D57" s="11">
        <v>1.48</v>
      </c>
      <c r="E57" t="s">
        <v>17</v>
      </c>
      <c r="F57" s="11">
        <f>B57*D57</f>
        <v>3504.344</v>
      </c>
    </row>
    <row r="58" spans="1:6" ht="12.75">
      <c r="A58" s="4" t="s">
        <v>35</v>
      </c>
      <c r="B58" s="1"/>
      <c r="F58" s="32">
        <f>SUM(F57)</f>
        <v>3504.344</v>
      </c>
    </row>
    <row r="59" spans="1:6" ht="12.75">
      <c r="A59" s="1" t="s">
        <v>36</v>
      </c>
      <c r="B59" s="1"/>
      <c r="F59" s="8">
        <f>F28+F36+F48+F54+F58</f>
        <v>20090.01686279792</v>
      </c>
    </row>
    <row r="60" spans="1:6" ht="12.75">
      <c r="A60" s="1" t="s">
        <v>38</v>
      </c>
      <c r="B60" s="37">
        <v>0.008</v>
      </c>
      <c r="C60" s="1"/>
      <c r="D60" s="1"/>
      <c r="E60" s="1"/>
      <c r="F60" s="32">
        <f>F59*0.8%</f>
        <v>160.72013490238334</v>
      </c>
    </row>
    <row r="61" spans="1:6" ht="15">
      <c r="A61" s="12" t="s">
        <v>39</v>
      </c>
      <c r="B61" s="12"/>
      <c r="C61" s="12"/>
      <c r="D61" s="12"/>
      <c r="E61" s="12"/>
      <c r="F61" s="35">
        <f>F59+F60</f>
        <v>20250.7369977003</v>
      </c>
    </row>
    <row r="62" spans="2:6" ht="12.75">
      <c r="B62" s="38" t="s">
        <v>75</v>
      </c>
      <c r="C62" s="39" t="s">
        <v>76</v>
      </c>
      <c r="D62" s="14" t="s">
        <v>77</v>
      </c>
      <c r="E62" s="14" t="s">
        <v>78</v>
      </c>
      <c r="F62" s="43" t="s">
        <v>96</v>
      </c>
    </row>
    <row r="63" spans="1:6" ht="12.75">
      <c r="A63" s="13"/>
      <c r="B63" s="40">
        <v>41518</v>
      </c>
      <c r="C63" s="41">
        <v>-72187</v>
      </c>
      <c r="D63" s="42">
        <f>F20</f>
        <v>28884.59</v>
      </c>
      <c r="E63" s="42">
        <f>F61</f>
        <v>20250.7369977003</v>
      </c>
      <c r="F63" s="44">
        <f>C63+D63-E63</f>
        <v>-63553.1469977003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2012-02-03T09:48:42Z</cp:lastPrinted>
  <dcterms:created xsi:type="dcterms:W3CDTF">2008-08-18T07:30:19Z</dcterms:created>
  <dcterms:modified xsi:type="dcterms:W3CDTF">2013-11-25T08:27:52Z</dcterms:modified>
  <cp:category/>
  <cp:version/>
  <cp:contentType/>
  <cp:contentStatus/>
</cp:coreProperties>
</file>