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<sst xmlns="http://schemas.openxmlformats.org/spreadsheetml/2006/main" count="133" uniqueCount="109">
  <si>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</si>
  <si>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</si>
  <si>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</si>
  <si>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</si>
  <si>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</si>
  <si>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</si>
  <si>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</si>
  <si>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</si>
  <si>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</si>
  <si>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</si>
  <si>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</si>
  <si>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</si>
  <si>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</si>
  <si>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</si>
  <si>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</si>
  <si>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</si>
  <si>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</si>
  <si>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</si>
  <si>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</si>
  <si>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</si>
  <si>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</si>
  <si>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</si>
  <si>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</si>
  <si>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</si>
  <si>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</si>
  <si>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</si>
  <si>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</si>
  <si>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</si>
  <si>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</si>
  <si>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</si>
  <si>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</si>
  <si>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</si>
  <si>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</si>
  <si>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</si>
  <si>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</si>
  <si>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</si>
  <si>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</si>
  <si>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</si>
  <si>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</si>
  <si>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</si>
  <si>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</si>
  <si>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</si>
  <si>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</si>
  <si>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</si>
  <si>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</si>
  <si>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</si>
  <si>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</si>
  <si>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</si>
  <si>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</si>
  <si>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</si>
  <si>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</si>
  <si>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</si>
  <si>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</si>
  <si>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</si>
  <si>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</si>
  <si>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</si>
  <si>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</si>
  <si>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</si>
  <si>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</si>
  <si>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</si>
  <si>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</si>
  <si>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</si>
  <si>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</si>
  <si>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</si>
  <si>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</si>
  <si>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</si>
  <si>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</si>
  <si>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</si>
  <si>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</si>
  <si>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</si>
  <si>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</si>
  <si>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</si>
  <si>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</si>
  <si>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</si>
  <si>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</si>
  <si>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</si>
  <si>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</si>
  <si>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</si>
  <si>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</si>
  <si>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</si>
  <si>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</si>
  <si>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</si>
  <si>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</si>
  <si>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</si>
  <si>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</si>
  <si>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</si>
  <si>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</si>
  <si>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</si>
  <si>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</si>
  <si>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</si>
  <si>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</si>
  <si>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</si>
  <si>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 ростелеком,</t>
    </r>
    <r>
      <rPr>
        <sz val="10"/>
        <rFont val="Arial Cyr"/>
        <family val="0"/>
      </rPr>
      <t>)</t>
    </r>
  </si>
  <si>
    <t>3.</t>
  </si>
  <si>
    <t>ост.на 01.09.</t>
  </si>
  <si>
    <t>август</t>
  </si>
  <si>
    <t xml:space="preserve">                    за август  2013 г.</t>
  </si>
  <si>
    <t>Побелка стен и потолка (6м2) п-д1</t>
  </si>
  <si>
    <t>Шпатлевка</t>
  </si>
  <si>
    <t>12кг</t>
  </si>
  <si>
    <t>Штукатурка</t>
  </si>
  <si>
    <t>15кг</t>
  </si>
  <si>
    <t>Мел</t>
  </si>
  <si>
    <t>3кг</t>
  </si>
  <si>
    <t>Маслянная окраска панелей (5м2) п-д1</t>
  </si>
  <si>
    <t>Краска серая</t>
  </si>
  <si>
    <t>4кг</t>
  </si>
  <si>
    <t>Краска синяя</t>
  </si>
  <si>
    <t>Маслянная окраска дверей (6,5м2) п-д1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</si>
</sst>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L24" sqref="L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96</v>
      </c>
    </row>
    <row r="3" spans="2:13" ht="12.75">
      <c r="B3" s="1" t="s">
        <v>86</v>
      </c>
      <c r="C3" s="8" t="s">
        <v>95</v>
      </c>
      <c r="D3" s="1" t="s">
        <v>91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 s="5">
        <v>3156.5</v>
      </c>
      <c r="J7" s="15"/>
      <c r="K7" s="15" t="s">
        <v>51</v>
      </c>
      <c r="L7" s="21">
        <v>4</v>
      </c>
      <c r="M7" s="33">
        <f>L7*89.21*1.202</f>
        <v>428.92168</v>
      </c>
    </row>
    <row r="8" spans="1:13" ht="12.75">
      <c r="A8" t="s">
        <v>4</v>
      </c>
      <c r="E8" s="5">
        <v>828.6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6</v>
      </c>
      <c r="E10" t="s">
        <v>75</v>
      </c>
      <c r="J10" s="16"/>
      <c r="K10" s="18" t="s">
        <v>56</v>
      </c>
      <c r="L10" s="23">
        <v>0</v>
      </c>
      <c r="M10" s="33">
        <f t="shared" si="0"/>
        <v>0</v>
      </c>
    </row>
    <row r="11" spans="1:13" ht="12.75">
      <c r="A11" t="s">
        <v>7</v>
      </c>
      <c r="E11" t="s">
        <v>76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8</v>
      </c>
      <c r="E12" t="s">
        <v>77</v>
      </c>
      <c r="J12" s="16"/>
      <c r="K12" s="18" t="s">
        <v>55</v>
      </c>
      <c r="L12" s="23">
        <v>4</v>
      </c>
      <c r="M12" s="33">
        <f t="shared" si="0"/>
        <v>428.92168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10</v>
      </c>
      <c r="F16" s="11">
        <v>36982.53</v>
      </c>
      <c r="J16" s="15" t="s">
        <v>61</v>
      </c>
      <c r="K16" s="26" t="s">
        <v>62</v>
      </c>
      <c r="L16" s="21">
        <v>3</v>
      </c>
      <c r="M16" s="33">
        <f t="shared" si="0"/>
        <v>321.69126</v>
      </c>
    </row>
    <row r="17" spans="1:13" ht="12.75">
      <c r="A17" t="s">
        <v>11</v>
      </c>
      <c r="F17" s="5">
        <v>37087.64</v>
      </c>
      <c r="J17" s="16" t="s">
        <v>63</v>
      </c>
      <c r="K17" s="18" t="s">
        <v>64</v>
      </c>
      <c r="L17" s="23">
        <v>2.71</v>
      </c>
      <c r="M17" s="33">
        <f t="shared" si="0"/>
        <v>290.59443819999996</v>
      </c>
    </row>
    <row r="18" spans="2:13" ht="12.75">
      <c r="B18" t="s">
        <v>12</v>
      </c>
      <c r="F18" s="9">
        <f>F17/F16</f>
        <v>1.0028421527678069</v>
      </c>
      <c r="J18" s="20"/>
      <c r="K18" s="27" t="s">
        <v>65</v>
      </c>
      <c r="L18" s="28">
        <f>SUM(L7:L17)</f>
        <v>13.71</v>
      </c>
      <c r="M18" s="34">
        <f>SUM(M7:M17)</f>
        <v>1470.1290582</v>
      </c>
    </row>
    <row r="19" spans="1:11" ht="12.75">
      <c r="A19" t="s">
        <v>92</v>
      </c>
      <c r="F19" s="11">
        <v>686.46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37774.1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97</v>
      </c>
      <c r="L22" s="25">
        <v>1.27</v>
      </c>
      <c r="M22" s="33">
        <f>L22*89.21*1.202*1.15</f>
        <v>156.61002840999998</v>
      </c>
    </row>
    <row r="23" spans="10:13" ht="12.75">
      <c r="J23" s="20">
        <v>2</v>
      </c>
      <c r="K23" s="20" t="s">
        <v>104</v>
      </c>
      <c r="L23" s="25">
        <v>2.04</v>
      </c>
      <c r="M23" s="33">
        <f aca="true" t="shared" si="1" ref="M23:M34">L23*89.21*1.202*1.15</f>
        <v>251.56256531999995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108</v>
      </c>
      <c r="L24" s="25">
        <v>4.31</v>
      </c>
      <c r="M24" s="33">
        <f t="shared" si="1"/>
        <v>531.4875767299999</v>
      </c>
    </row>
    <row r="25" spans="1:13" ht="12.75">
      <c r="A25" t="s">
        <v>16</v>
      </c>
      <c r="D25" t="s">
        <v>84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19</v>
      </c>
      <c r="D26" t="s">
        <v>85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93</v>
      </c>
      <c r="F27" s="11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39</v>
      </c>
      <c r="F28" s="32">
        <f>F25+F26+F27</f>
        <v>7695.2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20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1.08</v>
      </c>
      <c r="E30" t="s">
        <v>18</v>
      </c>
      <c r="F30" s="11">
        <f>E7*D30</f>
        <v>3409.0200000000004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280</v>
      </c>
      <c r="C32" t="s">
        <v>21</v>
      </c>
      <c r="D32" s="5">
        <v>3.31</v>
      </c>
      <c r="E32" t="s">
        <v>18</v>
      </c>
      <c r="F32" s="11">
        <v>926.8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89</v>
      </c>
      <c r="B33">
        <v>828.6</v>
      </c>
      <c r="C33" t="s">
        <v>17</v>
      </c>
      <c r="D33" s="11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90</v>
      </c>
      <c r="D34" s="11">
        <v>0</v>
      </c>
      <c r="E34" t="s">
        <v>18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4335.820000000001</v>
      </c>
      <c r="J35" s="20"/>
      <c r="K35" s="30" t="s">
        <v>65</v>
      </c>
      <c r="L35" s="28">
        <f>SUM(L22:L34)</f>
        <v>7.619999999999999</v>
      </c>
      <c r="M35" s="34">
        <f>SUM(M22:M34)</f>
        <v>939.6601704599998</v>
      </c>
    </row>
    <row r="36" spans="1:11" ht="12.75">
      <c r="A36" s="4" t="s">
        <v>23</v>
      </c>
      <c r="B36" s="4"/>
      <c r="K36" s="1" t="s">
        <v>69</v>
      </c>
    </row>
    <row r="37" spans="1:13" ht="12.75">
      <c r="A37" t="s">
        <v>24</v>
      </c>
      <c r="C37">
        <v>156664</v>
      </c>
      <c r="D37">
        <v>219171.6</v>
      </c>
      <c r="E37">
        <v>3156.5</v>
      </c>
      <c r="F37" s="35">
        <f>C37/D37*E37</f>
        <v>2256.2682208826327</v>
      </c>
      <c r="J37" s="22" t="s">
        <v>42</v>
      </c>
      <c r="K37" s="22"/>
      <c r="L37" s="22" t="s">
        <v>70</v>
      </c>
      <c r="M37" s="22" t="s">
        <v>48</v>
      </c>
    </row>
    <row r="38" spans="1:13" ht="12.75">
      <c r="A38" t="s">
        <v>25</v>
      </c>
      <c r="C38">
        <v>102083</v>
      </c>
      <c r="D38">
        <v>219171.6</v>
      </c>
      <c r="E38">
        <v>3156.5</v>
      </c>
      <c r="F38" s="35">
        <f>C38/D38*E38</f>
        <v>1470.194995610745</v>
      </c>
      <c r="J38" s="23" t="s">
        <v>43</v>
      </c>
      <c r="K38" s="23" t="s">
        <v>44</v>
      </c>
      <c r="L38" s="23"/>
      <c r="M38" s="23" t="s">
        <v>71</v>
      </c>
    </row>
    <row r="39" spans="1:13" ht="12.75">
      <c r="A39" t="s">
        <v>26</v>
      </c>
      <c r="F39" s="11">
        <f>M35</f>
        <v>939.6601704599998</v>
      </c>
      <c r="J39" s="20">
        <v>1</v>
      </c>
      <c r="K39" s="20" t="s">
        <v>98</v>
      </c>
      <c r="L39" s="25" t="s">
        <v>99</v>
      </c>
      <c r="M39" s="25">
        <v>210</v>
      </c>
    </row>
    <row r="40" spans="1:13" ht="12.75">
      <c r="A40" t="s">
        <v>83</v>
      </c>
      <c r="J40" s="20">
        <v>2</v>
      </c>
      <c r="K40" s="20" t="s">
        <v>100</v>
      </c>
      <c r="L40" s="25" t="s">
        <v>101</v>
      </c>
      <c r="M40" s="25">
        <v>225</v>
      </c>
    </row>
    <row r="41" spans="2:13" ht="12.75">
      <c r="B41">
        <v>3156.5</v>
      </c>
      <c r="C41" t="s">
        <v>17</v>
      </c>
      <c r="D41" s="5"/>
      <c r="F41" s="11">
        <v>0</v>
      </c>
      <c r="J41" s="20">
        <v>3</v>
      </c>
      <c r="K41" s="20" t="s">
        <v>102</v>
      </c>
      <c r="L41" s="25" t="s">
        <v>103</v>
      </c>
      <c r="M41" s="25">
        <v>10.2</v>
      </c>
    </row>
    <row r="42" spans="1:13" ht="12.75">
      <c r="A42" t="s">
        <v>27</v>
      </c>
      <c r="F42" s="5">
        <f>M55</f>
        <v>2725.2</v>
      </c>
      <c r="J42" s="20">
        <v>4</v>
      </c>
      <c r="K42" s="20" t="s">
        <v>105</v>
      </c>
      <c r="L42" s="25" t="s">
        <v>106</v>
      </c>
      <c r="M42" s="25">
        <v>480</v>
      </c>
    </row>
    <row r="43" spans="1:13" ht="12.75">
      <c r="A43" t="s">
        <v>28</v>
      </c>
      <c r="F43" s="5"/>
      <c r="J43" s="20">
        <v>5</v>
      </c>
      <c r="K43" s="20" t="s">
        <v>107</v>
      </c>
      <c r="L43" s="25" t="s">
        <v>101</v>
      </c>
      <c r="M43" s="25">
        <v>1800</v>
      </c>
    </row>
    <row r="44" spans="1:13" ht="12.75">
      <c r="A44" t="s">
        <v>29</v>
      </c>
      <c r="F44" s="5"/>
      <c r="J44" s="20">
        <v>6</v>
      </c>
      <c r="K44" s="20"/>
      <c r="L44" s="25"/>
      <c r="M44" s="25"/>
    </row>
    <row r="45" spans="2:13" ht="12.75">
      <c r="B45">
        <v>3156.5</v>
      </c>
      <c r="C45" t="s">
        <v>17</v>
      </c>
      <c r="D45" s="11">
        <v>0.24</v>
      </c>
      <c r="E45" t="s">
        <v>18</v>
      </c>
      <c r="F45" s="5">
        <f>B45*D45</f>
        <v>757.56</v>
      </c>
      <c r="J45" s="20">
        <v>7</v>
      </c>
      <c r="K45" s="20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8148.883386953377</v>
      </c>
      <c r="J46" s="20">
        <v>8</v>
      </c>
      <c r="K46" s="20"/>
      <c r="L46" s="25"/>
      <c r="M46" s="25"/>
    </row>
    <row r="47" spans="1:13" ht="12.75">
      <c r="A47" s="4" t="s">
        <v>31</v>
      </c>
      <c r="J47" s="20">
        <v>9</v>
      </c>
      <c r="K47" s="20"/>
      <c r="L47" s="25"/>
      <c r="M47" s="25"/>
    </row>
    <row r="48" spans="1:13" ht="12.75">
      <c r="A48" t="s">
        <v>32</v>
      </c>
      <c r="B48">
        <v>3156.5</v>
      </c>
      <c r="C48" s="5" t="s">
        <v>17</v>
      </c>
      <c r="D48" s="5">
        <v>0.14</v>
      </c>
      <c r="E48" t="s">
        <v>18</v>
      </c>
      <c r="F48" s="11">
        <f>B48*D48</f>
        <v>441.91</v>
      </c>
      <c r="J48" s="20">
        <v>10</v>
      </c>
      <c r="K48" s="20"/>
      <c r="L48" s="25"/>
      <c r="M48" s="25"/>
    </row>
    <row r="49" spans="1:13" ht="12.75">
      <c r="A49" t="s">
        <v>33</v>
      </c>
      <c r="F49" s="5"/>
      <c r="J49" s="20">
        <v>11</v>
      </c>
      <c r="K49" s="20"/>
      <c r="L49" s="25"/>
      <c r="M49" s="25"/>
    </row>
    <row r="50" spans="1:13" ht="12.75">
      <c r="A50" s="7" t="s">
        <v>82</v>
      </c>
      <c r="F50" s="5"/>
      <c r="J50" s="20">
        <v>12</v>
      </c>
      <c r="K50" s="20"/>
      <c r="L50" s="25"/>
      <c r="M50" s="25"/>
    </row>
    <row r="51" spans="2:13" ht="12.75">
      <c r="B51">
        <v>3156.5</v>
      </c>
      <c r="C51" t="s">
        <v>17</v>
      </c>
      <c r="D51" s="11">
        <v>0.54</v>
      </c>
      <c r="E51" t="s">
        <v>18</v>
      </c>
      <c r="F51" s="11">
        <f>B51*D51</f>
        <v>1704.5100000000002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2">
        <f>F48+F51</f>
        <v>2146.42</v>
      </c>
      <c r="J52" s="20">
        <v>14</v>
      </c>
      <c r="K52" s="20"/>
      <c r="L52" s="25"/>
      <c r="M52" s="25"/>
    </row>
    <row r="53" spans="1:13" ht="12.75">
      <c r="A53" s="4" t="s">
        <v>35</v>
      </c>
      <c r="J53" s="20">
        <v>15</v>
      </c>
      <c r="K53" s="20"/>
      <c r="L53" s="25"/>
      <c r="M53" s="25"/>
    </row>
    <row r="54" spans="1:13" ht="12.75">
      <c r="A54" s="7" t="s">
        <v>36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3156.5</v>
      </c>
      <c r="C55" t="s">
        <v>17</v>
      </c>
      <c r="D55" s="11">
        <v>1.55</v>
      </c>
      <c r="E55" t="s">
        <v>18</v>
      </c>
      <c r="F55" s="5">
        <f>B55*D55</f>
        <v>4892.575</v>
      </c>
      <c r="J55" s="20"/>
      <c r="K55" s="20"/>
      <c r="L55" s="31" t="s">
        <v>72</v>
      </c>
      <c r="M55" s="28">
        <f>SUM(M39:M53)</f>
        <v>2725.2</v>
      </c>
    </row>
    <row r="56" spans="1:6" ht="12.75">
      <c r="A56" s="4" t="s">
        <v>37</v>
      </c>
      <c r="F56" s="8">
        <f>SUM(F55)</f>
        <v>4892.575</v>
      </c>
    </row>
    <row r="57" spans="1:6" ht="12.75">
      <c r="A57" s="1" t="s">
        <v>38</v>
      </c>
      <c r="B57" s="1"/>
      <c r="F57" s="32">
        <f>F28+F35+F46+F52+F56</f>
        <v>27218.89838695338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217.75118709562705</v>
      </c>
    </row>
    <row r="59" spans="1:6" ht="15">
      <c r="A59" s="12" t="s">
        <v>41</v>
      </c>
      <c r="B59" s="12"/>
      <c r="C59" s="12"/>
      <c r="D59" s="12"/>
      <c r="E59" s="12"/>
      <c r="F59" s="42">
        <f>F57+F58</f>
        <v>27436.649574049006</v>
      </c>
    </row>
    <row r="60" spans="2:6" ht="12.75">
      <c r="B60" s="37" t="s">
        <v>78</v>
      </c>
      <c r="C60" s="38" t="s">
        <v>79</v>
      </c>
      <c r="D60" s="22" t="s">
        <v>80</v>
      </c>
      <c r="E60" s="22" t="s">
        <v>81</v>
      </c>
      <c r="F60" s="41" t="s">
        <v>94</v>
      </c>
    </row>
    <row r="61" spans="1:6" ht="12.75">
      <c r="A61" s="13"/>
      <c r="B61" s="39">
        <v>41487</v>
      </c>
      <c r="C61" s="40">
        <v>-65978</v>
      </c>
      <c r="D61" s="43">
        <f>F20</f>
        <v>37774.1</v>
      </c>
      <c r="E61" s="43">
        <f>F59</f>
        <v>27436.649574049006</v>
      </c>
      <c r="F61" s="44">
        <f>C61+D61-E61</f>
        <v>-55640.54957404901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2013-11-05T15:28:34Z</dcterms:modified>
  <cp:category/>
  <cp:version/>
  <cp:contentType/>
  <cp:contentStatus/>
</cp:coreProperties>
</file>