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<sst xmlns="http://schemas.openxmlformats.org/spreadsheetml/2006/main" count="130" uniqueCount="103">
  <si>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</si>
  <si>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</si>
  <si>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</si>
  <si>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</si>
  <si>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</si>
  <si>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</si>
  <si>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</si>
  <si>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</si>
  <si>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</si>
  <si>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</si>
  <si>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</si>
  <si>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</si>
  <si>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</si>
  <si>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</si>
  <si>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</si>
  <si>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</si>
  <si>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</si>
  <si>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</si>
  <si>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</si>
  <si>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</si>
  <si>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</si>
  <si>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</si>
  <si>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</si>
  <si>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</si>
  <si>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</si>
  <si>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</si>
  <si>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</si>
  <si>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</si>
  <si>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</si>
  <si>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</si>
  <si>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</si>
  <si>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</si>
  <si>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</si>
  <si>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</si>
  <si>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</si>
  <si>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</si>
  <si>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</si>
  <si>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</si>
  <si>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</si>
  <si>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</si>
  <si>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</si>
  <si>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</si>
  <si>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</si>
  <si>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</si>
  <si>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</si>
  <si>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</si>
  <si>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</si>
  <si>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</si>
  <si>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</si>
  <si>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</si>
  <si>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</si>
  <si>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</si>
  <si>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</si>
  <si>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</si>
  <si>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</si>
  <si>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</si>
  <si>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</si>
  <si>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</si>
  <si>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</si>
  <si>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</si>
  <si>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</si>
  <si>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</si>
  <si>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</si>
  <si>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</si>
  <si>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</si>
  <si>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</si>
  <si>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</si>
  <si>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</si>
  <si>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</si>
  <si>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</si>
  <si>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</si>
  <si>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</si>
  <si>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</si>
  <si>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</si>
  <si>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</si>
  <si>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</si>
  <si>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</si>
  <si>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</si>
  <si>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</si>
  <si>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</si>
  <si>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</si>
  <si>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</si>
  <si>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</si>
  <si>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</si>
  <si>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</si>
  <si>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</si>
  <si>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</si>
  <si>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</si>
  <si>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</si>
  <si>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</si>
  <si>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</si>
  <si>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</si>
  <si>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t>1.2 Аренда (Спарк, Детская школа, ООО Пекарь",эр-телеком)</t>
  </si>
  <si>
    <t>2шт</t>
  </si>
  <si>
    <t>ост.на 01.09</t>
  </si>
  <si>
    <t>август</t>
  </si>
  <si>
    <t xml:space="preserve">                    за август  2013 г.</t>
  </si>
  <si>
    <t>Ремонт мягкой кровли (170м2) п-д1</t>
  </si>
  <si>
    <t>Стеклоизол</t>
  </si>
  <si>
    <t>17 рул.</t>
  </si>
  <si>
    <t>Смена ламп (2шт) л/кл</t>
  </si>
  <si>
    <t>Лампа</t>
  </si>
  <si>
    <t>Вышка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</si>
</sst>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3380.9</v>
      </c>
      <c r="F7" t="s">
        <v>73</v>
      </c>
      <c r="J7" s="15"/>
      <c r="K7" s="15" t="s">
        <v>50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716.6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1828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2613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282</v>
      </c>
      <c r="F12" t="s">
        <v>73</v>
      </c>
      <c r="J12" s="16"/>
      <c r="K12" s="18" t="s">
        <v>54</v>
      </c>
      <c r="L12" s="23">
        <v>4</v>
      </c>
      <c r="M12" s="33">
        <f t="shared" si="0"/>
        <v>428.92168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39626.68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33696.09</v>
      </c>
      <c r="J17" s="16" t="s">
        <v>62</v>
      </c>
      <c r="K17" s="18" t="s">
        <v>63</v>
      </c>
      <c r="L17" s="23">
        <v>3.69</v>
      </c>
      <c r="M17" s="33">
        <f t="shared" si="0"/>
        <v>395.68024979999996</v>
      </c>
    </row>
    <row r="18" spans="2:13" ht="12.75">
      <c r="B18" t="s">
        <v>11</v>
      </c>
      <c r="F18" s="9">
        <f>F17/F16</f>
        <v>0.8503384588363193</v>
      </c>
      <c r="J18" s="20"/>
      <c r="K18" s="27" t="s">
        <v>64</v>
      </c>
      <c r="L18" s="28">
        <f>SUM(L7:L17)</f>
        <v>14.69</v>
      </c>
      <c r="M18" s="34">
        <f>SUM(M7:M17)</f>
        <v>1575.2148697999999</v>
      </c>
    </row>
    <row r="19" spans="1:11" ht="12.75">
      <c r="A19" s="7" t="s">
        <v>92</v>
      </c>
      <c r="B19" s="7"/>
      <c r="C19" s="7"/>
      <c r="D19" s="7"/>
      <c r="E19" s="7"/>
      <c r="F19" s="5">
        <v>2640.31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36336.399999999994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249</v>
      </c>
      <c r="M22" s="33">
        <f>L22*89.21*1.202*1.15</f>
        <v>30705.430766999994</v>
      </c>
    </row>
    <row r="23" spans="10:13" ht="12.75">
      <c r="J23" s="20">
        <v>2</v>
      </c>
      <c r="K23" s="20" t="s">
        <v>100</v>
      </c>
      <c r="L23" s="25">
        <v>0.14</v>
      </c>
      <c r="M23" s="33">
        <f>L23*89.21*1.202*1.15</f>
        <v>17.264097619999998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aca="true" t="shared" si="1" ref="M24:M34">L24*89.21*1.202*1.15</f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85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3651.3720000000003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238</v>
      </c>
      <c r="C32" t="s">
        <v>20</v>
      </c>
      <c r="D32" s="5">
        <v>3.31</v>
      </c>
      <c r="E32" t="s">
        <v>17</v>
      </c>
      <c r="F32" s="5">
        <v>787.78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716.6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4439.152</v>
      </c>
      <c r="J35" s="20"/>
      <c r="K35" s="30" t="s">
        <v>64</v>
      </c>
      <c r="L35" s="28">
        <f>SUM(L22:L34)</f>
        <v>249.14</v>
      </c>
      <c r="M35" s="34">
        <f>SUM(M22:M34)</f>
        <v>30722.694864619993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156664</v>
      </c>
      <c r="D37">
        <v>219171.6</v>
      </c>
      <c r="E37">
        <v>3380.9</v>
      </c>
      <c r="F37" s="35">
        <f>C37/D37*E37</f>
        <v>2416.6694845500056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102083</v>
      </c>
      <c r="D38">
        <v>219171.6</v>
      </c>
      <c r="E38">
        <v>3380.9</v>
      </c>
      <c r="F38" s="35">
        <f>C38/D38*E38</f>
        <v>1574.7132142120604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30722.694864619993</v>
      </c>
      <c r="J39" s="20">
        <v>1</v>
      </c>
      <c r="K39" s="20" t="s">
        <v>98</v>
      </c>
      <c r="L39" s="25" t="s">
        <v>99</v>
      </c>
      <c r="M39" s="25">
        <v>10190</v>
      </c>
    </row>
    <row r="40" spans="1:13" ht="12.75">
      <c r="A40" t="s">
        <v>80</v>
      </c>
      <c r="F40" s="5"/>
      <c r="J40" s="20">
        <v>2</v>
      </c>
      <c r="K40" s="20" t="s">
        <v>101</v>
      </c>
      <c r="L40" s="25" t="s">
        <v>93</v>
      </c>
      <c r="M40" s="25">
        <v>13.04</v>
      </c>
    </row>
    <row r="41" spans="2:13" ht="12.75">
      <c r="B41">
        <v>3380.9</v>
      </c>
      <c r="C41" t="s">
        <v>16</v>
      </c>
      <c r="D41" s="5"/>
      <c r="F41" s="11">
        <v>0</v>
      </c>
      <c r="J41" s="20">
        <v>3</v>
      </c>
      <c r="K41" s="20" t="s">
        <v>102</v>
      </c>
      <c r="L41" s="25"/>
      <c r="M41" s="25">
        <v>1475</v>
      </c>
    </row>
    <row r="42" spans="1:13" ht="12.75">
      <c r="A42" t="s">
        <v>26</v>
      </c>
      <c r="F42" s="11">
        <f>M50</f>
        <v>11678.04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3380.9</v>
      </c>
      <c r="C45" t="s">
        <v>16</v>
      </c>
      <c r="D45" s="11">
        <v>0.24</v>
      </c>
      <c r="E45" t="s">
        <v>17</v>
      </c>
      <c r="F45" s="11">
        <f>B45*D45</f>
        <v>811.4159999999999</v>
      </c>
      <c r="J45" s="20">
        <v>8</v>
      </c>
      <c r="K45" s="20"/>
      <c r="L45" s="25"/>
      <c r="M45" s="25"/>
    </row>
    <row r="46" spans="1:13" ht="12.75">
      <c r="A46" s="45" t="s">
        <v>90</v>
      </c>
      <c r="B46" s="45"/>
      <c r="C46" s="45"/>
      <c r="D46" s="46"/>
      <c r="E46" s="45"/>
      <c r="F46" s="46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47203.53356338206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3380.9</v>
      </c>
      <c r="C49" t="s">
        <v>73</v>
      </c>
      <c r="D49" s="5">
        <v>0.14</v>
      </c>
      <c r="E49" t="s">
        <v>17</v>
      </c>
      <c r="F49" s="11">
        <f>B49*D49</f>
        <v>473.3260000000001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71</v>
      </c>
      <c r="M50" s="34">
        <f>SUM(M39:M49)</f>
        <v>11678.04</v>
      </c>
    </row>
    <row r="51" spans="1:6" ht="12.75">
      <c r="A51" s="7" t="s">
        <v>81</v>
      </c>
      <c r="F51" s="5"/>
    </row>
    <row r="52" spans="2:6" ht="12.75">
      <c r="B52">
        <v>3380.9</v>
      </c>
      <c r="C52" t="s">
        <v>16</v>
      </c>
      <c r="D52" s="11">
        <v>0.54</v>
      </c>
      <c r="E52" t="s">
        <v>17</v>
      </c>
      <c r="F52" s="11">
        <f>B52*D52</f>
        <v>1825.6860000000001</v>
      </c>
    </row>
    <row r="53" spans="1:6" ht="12.75">
      <c r="A53" s="4" t="s">
        <v>33</v>
      </c>
      <c r="F53" s="32">
        <f>F49+F52</f>
        <v>2299.012</v>
      </c>
    </row>
    <row r="54" spans="1:6" ht="12.75">
      <c r="A54" s="4" t="s">
        <v>34</v>
      </c>
      <c r="F54" s="5"/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3380.9</v>
      </c>
      <c r="C56" t="s">
        <v>16</v>
      </c>
      <c r="D56" s="11">
        <v>1.55</v>
      </c>
      <c r="E56" t="s">
        <v>17</v>
      </c>
      <c r="F56" s="11">
        <f>B56*D56</f>
        <v>5240.395</v>
      </c>
    </row>
    <row r="57" spans="1:6" ht="12.75">
      <c r="A57" s="4" t="s">
        <v>36</v>
      </c>
      <c r="F57" s="32">
        <f>SUM(F56)</f>
        <v>5240.395</v>
      </c>
    </row>
    <row r="58" spans="1:6" ht="12.75">
      <c r="A58" s="1" t="s">
        <v>37</v>
      </c>
      <c r="B58" s="1"/>
      <c r="F58" s="32">
        <f>F28+F35+F47+F53+F57</f>
        <v>66877.29256338206</v>
      </c>
    </row>
    <row r="59" spans="1:6" ht="12.75">
      <c r="A59" s="1" t="s">
        <v>39</v>
      </c>
      <c r="B59" s="37">
        <v>0.008</v>
      </c>
      <c r="C59" s="1"/>
      <c r="D59" s="1"/>
      <c r="E59" s="1"/>
      <c r="F59" s="32">
        <f>F58*0.8%</f>
        <v>535.0183405070565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67412.31090388911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41487</v>
      </c>
      <c r="C62" s="41">
        <v>174924</v>
      </c>
      <c r="D62" s="43">
        <f>F20</f>
        <v>36336.399999999994</v>
      </c>
      <c r="E62" s="43">
        <f>F60</f>
        <v>67412.31090388911</v>
      </c>
      <c r="F62" s="44">
        <f>C62+D62-E62</f>
        <v>143848.0890961109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2013-10-31T12:13:26Z</cp:lastPrinted>
  <dcterms:created xsi:type="dcterms:W3CDTF">2008-08-18T07:30:19Z</dcterms:created>
  <dcterms:modified xsi:type="dcterms:W3CDTF">2013-10-31T12:13:41Z</dcterms:modified>
  <cp:category/>
  <cp:version/>
  <cp:contentType/>
  <cp:contentStatus/>
</cp:coreProperties>
</file>