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<sst xmlns="http://schemas.openxmlformats.org/spreadsheetml/2006/main" count="121" uniqueCount="95">
  <si>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</si>
  <si>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</si>
  <si>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</si>
  <si>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</si>
  <si>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</si>
  <si>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</si>
  <si>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</si>
  <si>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</si>
  <si>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</si>
  <si>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</si>
  <si>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</si>
  <si>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</si>
  <si>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</si>
  <si>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</si>
  <si>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</si>
  <si>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</si>
  <si>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</si>
  <si>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</si>
  <si>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</si>
  <si>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</si>
  <si>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</si>
  <si>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</si>
  <si>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</si>
  <si>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</si>
  <si>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</si>
  <si>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</si>
  <si>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</si>
  <si>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</si>
  <si>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</si>
  <si>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</si>
  <si>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</si>
  <si>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</si>
  <si>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</si>
  <si>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</si>
  <si>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</si>
  <si>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</si>
  <si>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</si>
  <si>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</si>
  <si>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</si>
  <si>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</si>
  <si>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</si>
  <si>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</si>
  <si>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</si>
  <si>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</si>
  <si>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</si>
  <si>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</si>
  <si>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</si>
  <si>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</si>
  <si>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</si>
  <si>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</si>
  <si>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</si>
  <si>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</si>
  <si>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</si>
  <si>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</si>
  <si>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</si>
  <si>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</si>
  <si>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</si>
  <si>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</si>
  <si>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</si>
  <si>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</si>
  <si>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</si>
  <si>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</si>
  <si>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</si>
  <si>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</si>
  <si>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</si>
  <si>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</si>
  <si>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</si>
  <si>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</si>
  <si>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</si>
  <si>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</si>
  <si>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</si>
  <si>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</si>
  <si>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</si>
  <si>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</si>
  <si>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8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</si>
  <si>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</si>
  <si>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</si>
  <si>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</si>
  <si>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</si>
  <si>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</si>
  <si>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</si>
  <si>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Рентабельность 0,8%</t>
  </si>
  <si>
    <t>(з/пл. мастеров, ЕСН, услуги сбербанка)</t>
  </si>
  <si>
    <t>0,1 ставка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</si>
  <si>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</si>
  <si>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</si>
  <si>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</si>
  <si>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</si>
  <si>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</si>
  <si>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2013 г.</t>
  </si>
  <si>
    <t xml:space="preserve">3.  </t>
  </si>
  <si>
    <t>Горгаз (техобслуживание и ремонт)</t>
  </si>
  <si>
    <t>ост.на 01.07.</t>
  </si>
  <si>
    <t>июнь</t>
  </si>
  <si>
    <t xml:space="preserve">                    за  июнь  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</si>
</sst>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D56" sqref="D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94</v>
      </c>
    </row>
    <row r="3" spans="2:13" ht="12.75">
      <c r="B3" s="1" t="s">
        <v>84</v>
      </c>
      <c r="C3" s="8" t="s">
        <v>93</v>
      </c>
      <c r="D3" s="1" t="s">
        <v>89</v>
      </c>
      <c r="J3" s="14" t="s">
        <v>41</v>
      </c>
      <c r="K3" s="30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189.7</v>
      </c>
      <c r="F7" t="s">
        <v>72</v>
      </c>
      <c r="J7" s="15"/>
      <c r="K7" s="15" t="s">
        <v>50</v>
      </c>
      <c r="L7" s="21">
        <v>0.63</v>
      </c>
      <c r="M7" s="34">
        <f>L7*89.21*1.202</f>
        <v>67.55516459999998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51</v>
      </c>
      <c r="L8" s="23">
        <v>0</v>
      </c>
      <c r="M8" s="34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4">
        <f t="shared" si="0"/>
        <v>0</v>
      </c>
    </row>
    <row r="10" spans="1:13" ht="12.75">
      <c r="A10" t="s">
        <v>5</v>
      </c>
      <c r="E10">
        <v>50</v>
      </c>
      <c r="F10" t="s">
        <v>72</v>
      </c>
      <c r="J10" s="16"/>
      <c r="K10" s="18" t="s">
        <v>55</v>
      </c>
      <c r="L10" s="23">
        <v>0</v>
      </c>
      <c r="M10" s="34">
        <f t="shared" si="0"/>
        <v>0</v>
      </c>
    </row>
    <row r="11" spans="1:13" ht="12.75">
      <c r="A11" t="s">
        <v>6</v>
      </c>
      <c r="E11">
        <v>968</v>
      </c>
      <c r="F11" t="s">
        <v>72</v>
      </c>
      <c r="J11" s="14">
        <v>3</v>
      </c>
      <c r="K11" s="17" t="s">
        <v>53</v>
      </c>
      <c r="L11" s="22"/>
      <c r="M11" s="34">
        <f t="shared" si="0"/>
        <v>0</v>
      </c>
    </row>
    <row r="12" spans="1:13" ht="12.75">
      <c r="A12" t="s">
        <v>7</v>
      </c>
      <c r="E12">
        <v>0</v>
      </c>
      <c r="F12" t="s">
        <v>72</v>
      </c>
      <c r="J12" s="16"/>
      <c r="K12" s="18" t="s">
        <v>54</v>
      </c>
      <c r="L12" s="23">
        <v>0</v>
      </c>
      <c r="M12" s="34">
        <f t="shared" si="0"/>
        <v>0</v>
      </c>
    </row>
    <row r="13" spans="10:13" ht="12.75">
      <c r="J13" s="20">
        <v>4</v>
      </c>
      <c r="K13" s="19" t="s">
        <v>56</v>
      </c>
      <c r="L13" s="26">
        <v>0</v>
      </c>
      <c r="M13" s="34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4">
        <f t="shared" si="0"/>
        <v>0</v>
      </c>
    </row>
    <row r="15" spans="10:13" ht="12.75">
      <c r="J15" s="15" t="s">
        <v>58</v>
      </c>
      <c r="K15" s="27" t="s">
        <v>59</v>
      </c>
      <c r="L15" s="21">
        <v>0</v>
      </c>
      <c r="M15" s="34">
        <f t="shared" si="0"/>
        <v>0</v>
      </c>
    </row>
    <row r="16" spans="1:13" ht="12.75">
      <c r="A16" s="2" t="s">
        <v>9</v>
      </c>
      <c r="F16" s="11">
        <v>1758.52</v>
      </c>
      <c r="J16" s="15" t="s">
        <v>60</v>
      </c>
      <c r="K16" s="27" t="s">
        <v>61</v>
      </c>
      <c r="L16" s="21">
        <v>0</v>
      </c>
      <c r="M16" s="34">
        <f t="shared" si="0"/>
        <v>0</v>
      </c>
    </row>
    <row r="17" spans="1:13" ht="12.75">
      <c r="A17" t="s">
        <v>10</v>
      </c>
      <c r="F17" s="5">
        <v>1344.14</v>
      </c>
      <c r="J17" s="16" t="s">
        <v>62</v>
      </c>
      <c r="K17" s="18" t="s">
        <v>63</v>
      </c>
      <c r="L17" s="23">
        <v>0</v>
      </c>
      <c r="M17" s="34">
        <f t="shared" si="0"/>
        <v>0</v>
      </c>
    </row>
    <row r="18" spans="2:13" ht="12.75">
      <c r="B18" t="s">
        <v>11</v>
      </c>
      <c r="F18" s="9">
        <f>F17/F16</f>
        <v>0.7643586652412256</v>
      </c>
      <c r="J18" s="20"/>
      <c r="K18" s="28" t="s">
        <v>64</v>
      </c>
      <c r="L18" s="29">
        <f>SUM(L7:L17)</f>
        <v>0.63</v>
      </c>
      <c r="M18" s="35">
        <f>SUM(M7:M17)</f>
        <v>67.55516459999998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1344.14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3">
        <v>1</v>
      </c>
      <c r="K22" s="44"/>
      <c r="L22" s="23"/>
      <c r="M22" s="34">
        <f>L22*89.21*1.202*1.15</f>
        <v>0</v>
      </c>
    </row>
    <row r="23" spans="10:13" ht="12.75">
      <c r="J23" s="23">
        <v>2</v>
      </c>
      <c r="K23" s="44"/>
      <c r="L23" s="23"/>
      <c r="M23" s="34">
        <f>L23*89.21*1.202*1.15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3</v>
      </c>
      <c r="K24" s="44"/>
      <c r="L24" s="23"/>
      <c r="M24" s="34">
        <f>L24*89.21*1.202*1.15</f>
        <v>0</v>
      </c>
    </row>
    <row r="25" spans="1:13" ht="12.75">
      <c r="A25" t="s">
        <v>16</v>
      </c>
      <c r="D25" t="s">
        <v>83</v>
      </c>
      <c r="F25" s="11">
        <v>578.16</v>
      </c>
      <c r="J25" s="23">
        <v>4</v>
      </c>
      <c r="K25" s="44"/>
      <c r="L25" s="23"/>
      <c r="M25" s="34">
        <f>L25*89.21*1.202*1.15</f>
        <v>0</v>
      </c>
    </row>
    <row r="26" spans="1:13" ht="12.75">
      <c r="A26" s="6" t="s">
        <v>19</v>
      </c>
      <c r="J26" s="26">
        <v>5</v>
      </c>
      <c r="K26" s="45"/>
      <c r="L26" s="26"/>
      <c r="M26" s="34">
        <f>L26*89.21*1.202*1.15</f>
        <v>0</v>
      </c>
    </row>
    <row r="27" spans="1:13" ht="12.75">
      <c r="A27" s="6" t="s">
        <v>90</v>
      </c>
      <c r="F27" s="5">
        <v>0</v>
      </c>
      <c r="J27" s="20"/>
      <c r="K27" s="31" t="s">
        <v>64</v>
      </c>
      <c r="L27" s="29">
        <f>SUM(L26:L26)</f>
        <v>0</v>
      </c>
      <c r="M27" s="35">
        <f>SUM(M22:M26)</f>
        <v>0</v>
      </c>
    </row>
    <row r="28" spans="1:11" ht="12.75">
      <c r="A28" s="4" t="s">
        <v>39</v>
      </c>
      <c r="F28" s="33">
        <f>F25+F26+F27</f>
        <v>578.16</v>
      </c>
      <c r="K28" s="1" t="s">
        <v>68</v>
      </c>
    </row>
    <row r="29" spans="1:13" ht="12.75">
      <c r="A29" s="4" t="s">
        <v>20</v>
      </c>
      <c r="J29" s="22" t="s">
        <v>41</v>
      </c>
      <c r="K29" s="22"/>
      <c r="L29" s="22" t="s">
        <v>69</v>
      </c>
      <c r="M29" s="22" t="s">
        <v>47</v>
      </c>
    </row>
    <row r="30" spans="1:13" ht="12.75">
      <c r="A30" t="s">
        <v>85</v>
      </c>
      <c r="D30" s="5">
        <v>1.18</v>
      </c>
      <c r="E30" t="s">
        <v>18</v>
      </c>
      <c r="F30" s="11">
        <f>E7*D30</f>
        <v>223.84599999999998</v>
      </c>
      <c r="J30" s="23" t="s">
        <v>42</v>
      </c>
      <c r="K30" s="23" t="s">
        <v>43</v>
      </c>
      <c r="L30" s="23"/>
      <c r="M30" s="23" t="s">
        <v>70</v>
      </c>
    </row>
    <row r="31" spans="1:13" ht="12.75">
      <c r="A31" t="s">
        <v>86</v>
      </c>
      <c r="J31" s="23">
        <v>1</v>
      </c>
      <c r="K31" s="44"/>
      <c r="L31" s="23"/>
      <c r="M31" s="23"/>
    </row>
    <row r="32" spans="2:13" ht="12.75">
      <c r="B32">
        <f>F32/D32</f>
        <v>0</v>
      </c>
      <c r="C32" t="s">
        <v>21</v>
      </c>
      <c r="D32" s="5">
        <v>2.89</v>
      </c>
      <c r="E32" t="s">
        <v>18</v>
      </c>
      <c r="F32" s="5">
        <v>0</v>
      </c>
      <c r="J32" s="23">
        <v>2</v>
      </c>
      <c r="K32" s="44"/>
      <c r="L32" s="23"/>
      <c r="M32" s="23"/>
    </row>
    <row r="33" spans="1:13" ht="12.75">
      <c r="A33" t="s">
        <v>87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  <c r="J33" s="23">
        <v>3</v>
      </c>
      <c r="K33" s="44"/>
      <c r="L33" s="23"/>
      <c r="M33" s="23"/>
    </row>
    <row r="34" spans="1:13" ht="12.75">
      <c r="A34" t="s">
        <v>88</v>
      </c>
      <c r="F34" s="5">
        <v>0</v>
      </c>
      <c r="J34" s="23">
        <v>4</v>
      </c>
      <c r="K34" s="44"/>
      <c r="L34" s="23"/>
      <c r="M34" s="23"/>
    </row>
    <row r="35" spans="1:13" ht="12.75">
      <c r="A35" s="4" t="s">
        <v>22</v>
      </c>
      <c r="B35" s="10"/>
      <c r="C35" s="10"/>
      <c r="F35" s="33">
        <f>SUM(F30:F34)</f>
        <v>223.84599999999998</v>
      </c>
      <c r="J35" s="23">
        <v>5</v>
      </c>
      <c r="K35" s="44"/>
      <c r="L35" s="23"/>
      <c r="M35" s="23"/>
    </row>
    <row r="36" spans="1:13" ht="12.75">
      <c r="A36" s="4" t="s">
        <v>23</v>
      </c>
      <c r="B36" s="4"/>
      <c r="J36" s="23">
        <v>6</v>
      </c>
      <c r="K36" s="44"/>
      <c r="L36" s="23"/>
      <c r="M36" s="23"/>
    </row>
    <row r="37" spans="1:13" ht="12.75">
      <c r="A37" t="s">
        <v>24</v>
      </c>
      <c r="C37">
        <v>150873</v>
      </c>
      <c r="D37">
        <v>219171.6</v>
      </c>
      <c r="E37">
        <v>189.7</v>
      </c>
      <c r="F37" s="37">
        <f>C37/D37*E37</f>
        <v>130.5853865190563</v>
      </c>
      <c r="J37" s="23">
        <v>7</v>
      </c>
      <c r="K37" s="44"/>
      <c r="L37" s="23"/>
      <c r="M37" s="23"/>
    </row>
    <row r="38" spans="1:13" ht="12.75">
      <c r="A38" t="s">
        <v>25</v>
      </c>
      <c r="C38">
        <v>78930</v>
      </c>
      <c r="D38">
        <v>219171.6</v>
      </c>
      <c r="E38">
        <v>189.7</v>
      </c>
      <c r="F38" s="37">
        <f>C38/D38*E38</f>
        <v>68.31642877088089</v>
      </c>
      <c r="J38" s="23">
        <v>8</v>
      </c>
      <c r="K38" s="44"/>
      <c r="L38" s="23"/>
      <c r="M38" s="23"/>
    </row>
    <row r="39" spans="1:13" ht="12.75">
      <c r="A39" t="s">
        <v>26</v>
      </c>
      <c r="F39" s="11">
        <f>M27</f>
        <v>0</v>
      </c>
      <c r="J39" s="23">
        <v>9</v>
      </c>
      <c r="K39" s="44"/>
      <c r="L39" s="23"/>
      <c r="M39" s="23"/>
    </row>
    <row r="40" spans="1:13" ht="12.75">
      <c r="A40" t="s">
        <v>80</v>
      </c>
      <c r="F40" s="5"/>
      <c r="J40" s="23">
        <v>10</v>
      </c>
      <c r="K40" s="44"/>
      <c r="L40" s="23"/>
      <c r="M40" s="23"/>
    </row>
    <row r="41" spans="2:13" ht="12.75">
      <c r="B41">
        <v>189.7</v>
      </c>
      <c r="C41" t="s">
        <v>17</v>
      </c>
      <c r="D41" s="5"/>
      <c r="F41" s="11">
        <f>B41*D41</f>
        <v>0</v>
      </c>
      <c r="J41" s="26">
        <v>11</v>
      </c>
      <c r="K41" s="45"/>
      <c r="L41" s="26"/>
      <c r="M41" s="26"/>
    </row>
    <row r="42" spans="1:13" ht="12.75">
      <c r="A42" t="s">
        <v>27</v>
      </c>
      <c r="F42" s="11">
        <f>M43</f>
        <v>0</v>
      </c>
      <c r="J42" s="26">
        <v>12</v>
      </c>
      <c r="K42" s="45"/>
      <c r="L42" s="26"/>
      <c r="M42" s="26"/>
    </row>
    <row r="43" spans="1:13" ht="12.75">
      <c r="A43" t="s">
        <v>28</v>
      </c>
      <c r="F43" s="5"/>
      <c r="J43" s="20"/>
      <c r="K43" s="20"/>
      <c r="L43" s="32" t="s">
        <v>71</v>
      </c>
      <c r="M43" s="35">
        <f>SUM(M31:M42)</f>
        <v>0</v>
      </c>
    </row>
    <row r="44" spans="1:6" ht="12.75">
      <c r="A44" t="s">
        <v>29</v>
      </c>
      <c r="F44" s="5"/>
    </row>
    <row r="45" spans="2:6" ht="12.75">
      <c r="B45">
        <v>189.7</v>
      </c>
      <c r="C45" t="s">
        <v>17</v>
      </c>
      <c r="D45" s="11">
        <v>0.23</v>
      </c>
      <c r="E45" t="s">
        <v>18</v>
      </c>
      <c r="F45" s="11">
        <f>B45*D45</f>
        <v>43.631</v>
      </c>
    </row>
    <row r="46" spans="1:6" ht="12.75">
      <c r="A46" s="46" t="s">
        <v>91</v>
      </c>
      <c r="B46" s="46"/>
      <c r="C46" s="46"/>
      <c r="D46" s="47"/>
      <c r="E46" s="46"/>
      <c r="F46" s="47">
        <v>0</v>
      </c>
    </row>
    <row r="47" spans="1:6" ht="12.75">
      <c r="A47" s="4" t="s">
        <v>30</v>
      </c>
      <c r="B47" s="10"/>
      <c r="C47" s="10"/>
      <c r="F47" s="33">
        <f>SUM(F37:F46)</f>
        <v>242.5328152899372</v>
      </c>
    </row>
    <row r="48" spans="1:6" ht="12.75">
      <c r="A48" s="4" t="s">
        <v>31</v>
      </c>
      <c r="F48" s="5"/>
    </row>
    <row r="49" spans="1:6" ht="12.75">
      <c r="A49" t="s">
        <v>32</v>
      </c>
      <c r="B49">
        <v>189.7</v>
      </c>
      <c r="C49" t="s">
        <v>72</v>
      </c>
      <c r="D49" s="5">
        <v>0.14</v>
      </c>
      <c r="E49" t="s">
        <v>18</v>
      </c>
      <c r="F49" s="11">
        <f>B49*D49</f>
        <v>26.558</v>
      </c>
    </row>
    <row r="50" spans="1:6" ht="12.75">
      <c r="A50" t="s">
        <v>33</v>
      </c>
      <c r="F50" s="5"/>
    </row>
    <row r="51" spans="1:6" ht="12.75">
      <c r="A51" s="7" t="s">
        <v>82</v>
      </c>
      <c r="F51" s="5"/>
    </row>
    <row r="52" spans="2:6" ht="12.75">
      <c r="B52">
        <v>189.7</v>
      </c>
      <c r="C52" t="s">
        <v>17</v>
      </c>
      <c r="D52" s="11">
        <v>0.81</v>
      </c>
      <c r="E52" t="s">
        <v>18</v>
      </c>
      <c r="F52" s="11">
        <f>B52*D52</f>
        <v>153.657</v>
      </c>
    </row>
    <row r="53" spans="1:6" ht="12.75">
      <c r="A53" s="4" t="s">
        <v>34</v>
      </c>
      <c r="F53" s="33">
        <f>F49+F52</f>
        <v>180.215</v>
      </c>
    </row>
    <row r="54" ht="12.75">
      <c r="A54" s="4" t="s">
        <v>35</v>
      </c>
    </row>
    <row r="55" spans="1:6" ht="12.75">
      <c r="A55" s="7" t="s">
        <v>36</v>
      </c>
      <c r="B55" s="7"/>
      <c r="C55" s="7"/>
      <c r="D55" s="7"/>
      <c r="E55" s="7"/>
      <c r="F55" s="7"/>
    </row>
    <row r="56" spans="2:6" ht="12.75">
      <c r="B56">
        <v>189.7</v>
      </c>
      <c r="C56" t="s">
        <v>17</v>
      </c>
      <c r="D56" s="11">
        <v>2.06</v>
      </c>
      <c r="E56" t="s">
        <v>18</v>
      </c>
      <c r="F56" s="11">
        <f>B56*D56</f>
        <v>390.782</v>
      </c>
    </row>
    <row r="57" spans="1:6" ht="12.75">
      <c r="A57" s="4" t="s">
        <v>37</v>
      </c>
      <c r="F57" s="33">
        <f>SUM(F56)</f>
        <v>390.782</v>
      </c>
    </row>
    <row r="58" spans="1:6" ht="12.75">
      <c r="A58" s="1" t="s">
        <v>38</v>
      </c>
      <c r="B58" s="1"/>
      <c r="F58" s="33">
        <f>F28+F35+F47+F53+F57</f>
        <v>1615.535815289937</v>
      </c>
    </row>
    <row r="59" spans="1:6" ht="12.75">
      <c r="A59" s="1" t="s">
        <v>81</v>
      </c>
      <c r="B59" s="1"/>
      <c r="C59" s="1"/>
      <c r="D59" s="1"/>
      <c r="E59" s="1"/>
      <c r="F59" s="33">
        <f>F58*0.8%</f>
        <v>12.924286522319496</v>
      </c>
    </row>
    <row r="60" spans="1:6" ht="15">
      <c r="A60" s="12" t="s">
        <v>40</v>
      </c>
      <c r="B60" s="12"/>
      <c r="C60" s="12"/>
      <c r="D60" s="12"/>
      <c r="E60" s="12"/>
      <c r="F60" s="36">
        <f>F58+F59</f>
        <v>1628.4601018122567</v>
      </c>
    </row>
    <row r="61" spans="2:6" ht="12.75">
      <c r="B61" s="39" t="s">
        <v>76</v>
      </c>
      <c r="C61" s="40" t="s">
        <v>77</v>
      </c>
      <c r="D61" s="22" t="s">
        <v>78</v>
      </c>
      <c r="E61" s="22" t="s">
        <v>79</v>
      </c>
      <c r="F61" s="38" t="s">
        <v>92</v>
      </c>
    </row>
    <row r="62" spans="1:6" ht="12.75">
      <c r="A62" s="13"/>
      <c r="B62" s="41">
        <v>41426</v>
      </c>
      <c r="C62" s="25">
        <v>-28592</v>
      </c>
      <c r="D62" s="42">
        <f>F20</f>
        <v>1344.14</v>
      </c>
      <c r="E62" s="42">
        <f>F60</f>
        <v>1628.4601018122567</v>
      </c>
      <c r="F62" s="43">
        <f>C62+D62-E62</f>
        <v>-28876.320101812256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2011-12-19T15:59:56Z</cp:lastPrinted>
  <dcterms:created xsi:type="dcterms:W3CDTF">2008-08-18T07:30:19Z</dcterms:created>
  <dcterms:modified xsi:type="dcterms:W3CDTF">2013-08-27T15:36:45Z</dcterms:modified>
  <cp:category/>
  <cp:version/>
  <cp:contentType/>
  <cp:contentStatus/>
</cp:coreProperties>
</file>