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<sst xmlns="http://schemas.openxmlformats.org/spreadsheetml/2006/main" count="132" uniqueCount="103">
  <si>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</si>
  <si>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</si>
  <si>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</si>
  <si>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</si>
  <si>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</si>
  <si>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</si>
  <si>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</si>
  <si>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</si>
  <si>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</si>
  <si>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</si>
  <si>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</si>
  <si>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</si>
  <si>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</si>
  <si>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</si>
  <si>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</si>
  <si>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</si>
  <si>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</si>
  <si>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</si>
  <si>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</si>
  <si>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</si>
  <si>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</si>
  <si>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</si>
  <si>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</si>
  <si>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</si>
  <si>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</si>
  <si>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</si>
  <si>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</si>
  <si>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</si>
  <si>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</si>
  <si>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</si>
  <si>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</si>
  <si>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</si>
  <si>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</si>
  <si>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</si>
  <si>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</si>
  <si>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</si>
  <si>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</si>
  <si>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</si>
  <si>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</si>
  <si>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</si>
  <si>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</si>
  <si>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</si>
  <si>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</si>
  <si>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</si>
  <si>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</si>
  <si>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</si>
  <si>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</si>
  <si>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</si>
  <si>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</si>
  <si>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</si>
  <si>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</si>
  <si>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</si>
  <si>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</si>
  <si>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</si>
  <si>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</si>
  <si>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</si>
  <si>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</si>
  <si>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</si>
  <si>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</si>
  <si>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</si>
  <si>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</si>
  <si>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</si>
  <si>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</si>
  <si>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</si>
  <si>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</si>
  <si>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</si>
  <si>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</si>
  <si>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</si>
  <si>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</si>
  <si>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</si>
  <si>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</si>
  <si>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</si>
  <si>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</si>
  <si>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</si>
  <si>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</si>
  <si>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</si>
  <si>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</si>
  <si>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</si>
  <si>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</si>
  <si>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</si>
  <si>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</si>
  <si>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</si>
  <si>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</si>
  <si>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</si>
  <si>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</si>
  <si>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1) Вывоз и захоронение ТБО</t>
  </si>
  <si>
    <t>2) Дежурное освещение</t>
  </si>
  <si>
    <t>3) Дератизация</t>
  </si>
  <si>
    <t>4) ВДПО</t>
  </si>
  <si>
    <t>Горгаз (техобслуживание и ремонт)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</si>
  <si>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</si>
  <si>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</si>
  <si>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 xml:space="preserve">3. </t>
  </si>
  <si>
    <t>Регулировка смывного бачка (1шт) кв.5</t>
  </si>
  <si>
    <t>ост.на 01.08</t>
  </si>
  <si>
    <t>июль</t>
  </si>
  <si>
    <t xml:space="preserve">                    за июль  2013 г.</t>
  </si>
  <si>
    <t>Прочистка канализации п-д1</t>
  </si>
  <si>
    <t>Смена сгона Д 15 (2шт) кв.26</t>
  </si>
  <si>
    <t>Сгон Д 15</t>
  </si>
  <si>
    <t>2шт</t>
  </si>
  <si>
    <t>к\гайка 15</t>
  </si>
  <si>
    <t>муфта 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</si>
</sst>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7" xfId="0" applyFill="1" applyBorder="1" applyAlignment="1">
      <alignment/>
    </xf>
    <xf numFmtId="2" fontId="0" fillId="0" borderId="7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K30" sqref="K30:L3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90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3465.6</v>
      </c>
      <c r="F7" t="s">
        <v>73</v>
      </c>
      <c r="J7" s="15"/>
      <c r="K7" s="15" t="s">
        <v>50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929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1029.5</v>
      </c>
      <c r="F10" t="s">
        <v>73</v>
      </c>
      <c r="J10" s="16"/>
      <c r="K10" s="18" t="s">
        <v>55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1375.7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500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40600.87</v>
      </c>
      <c r="J16" s="15" t="s">
        <v>60</v>
      </c>
      <c r="K16" s="26" t="s">
        <v>61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36196.45</v>
      </c>
      <c r="J17" s="16" t="s">
        <v>62</v>
      </c>
      <c r="K17" s="18" t="s">
        <v>63</v>
      </c>
      <c r="L17" s="23">
        <v>2.64</v>
      </c>
      <c r="M17" s="33">
        <f t="shared" si="0"/>
        <v>283.0883088</v>
      </c>
    </row>
    <row r="18" spans="2:13" ht="12.75">
      <c r="B18" t="s">
        <v>11</v>
      </c>
      <c r="F18" s="9">
        <f>F17/F16</f>
        <v>0.8915190733597579</v>
      </c>
      <c r="J18" s="20"/>
      <c r="K18" s="27" t="s">
        <v>64</v>
      </c>
      <c r="L18" s="28">
        <f>SUM(L7:L17)</f>
        <v>11.64</v>
      </c>
      <c r="M18" s="34">
        <f>SUM(M7:M17)</f>
        <v>1248.1620888</v>
      </c>
    </row>
    <row r="19" spans="1:11" ht="12.75">
      <c r="A19" t="s">
        <v>91</v>
      </c>
      <c r="F19" s="5">
        <v>1146.46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37342.909999999996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3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98</v>
      </c>
      <c r="L23" s="35">
        <v>0.56</v>
      </c>
      <c r="M23" s="33">
        <f aca="true" t="shared" si="1" ref="M23:M34">L23*89.21*1.202*1.15</f>
        <v>69.05639047999999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9" t="s">
        <v>93</v>
      </c>
      <c r="L24" s="50">
        <v>0.26</v>
      </c>
      <c r="M24" s="33">
        <f t="shared" si="1"/>
        <v>32.06189557999999</v>
      </c>
    </row>
    <row r="25" spans="1:13" ht="12.75">
      <c r="A25" t="s">
        <v>15</v>
      </c>
      <c r="D25" t="s">
        <v>82</v>
      </c>
      <c r="F25" s="11">
        <v>4625.3</v>
      </c>
      <c r="J25" s="20">
        <v>4</v>
      </c>
      <c r="K25" s="20"/>
      <c r="L25" s="3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2870.38</v>
      </c>
      <c r="J26" s="20">
        <v>5</v>
      </c>
      <c r="K26" s="20"/>
      <c r="L26" s="35"/>
      <c r="M26" s="33">
        <f t="shared" si="1"/>
        <v>0</v>
      </c>
    </row>
    <row r="27" spans="1:13" ht="12.75">
      <c r="A27" s="6" t="s">
        <v>92</v>
      </c>
      <c r="F27" s="5">
        <v>0</v>
      </c>
      <c r="J27" s="20">
        <v>6</v>
      </c>
      <c r="K27" s="20"/>
      <c r="L27" s="35"/>
      <c r="M27" s="33">
        <f t="shared" si="1"/>
        <v>0</v>
      </c>
    </row>
    <row r="28" spans="1:13" ht="12.75">
      <c r="A28" s="4" t="s">
        <v>38</v>
      </c>
      <c r="F28" s="32">
        <f>F25+F26+F27</f>
        <v>7495.68</v>
      </c>
      <c r="J28" s="20">
        <v>7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3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3742.848</v>
      </c>
      <c r="J30" s="20">
        <v>9</v>
      </c>
      <c r="K30" s="49"/>
      <c r="L30" s="50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35"/>
      <c r="M31" s="33">
        <f t="shared" si="1"/>
        <v>0</v>
      </c>
    </row>
    <row r="32" spans="2:13" ht="12.75">
      <c r="B32">
        <f>F32/D32</f>
        <v>422</v>
      </c>
      <c r="C32" t="s">
        <v>20</v>
      </c>
      <c r="D32" s="5">
        <v>3.31</v>
      </c>
      <c r="E32" t="s">
        <v>17</v>
      </c>
      <c r="F32" s="5">
        <v>1396.82</v>
      </c>
      <c r="J32" s="20">
        <v>11</v>
      </c>
      <c r="K32" s="20"/>
      <c r="L32" s="35"/>
      <c r="M32" s="33">
        <f t="shared" si="1"/>
        <v>0</v>
      </c>
    </row>
    <row r="33" spans="1:13" ht="12.75">
      <c r="A33" t="s">
        <v>87</v>
      </c>
      <c r="B33">
        <v>1287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35"/>
      <c r="M33" s="33">
        <f t="shared" si="1"/>
        <v>0</v>
      </c>
    </row>
    <row r="34" spans="1:13" ht="12.75">
      <c r="A34" t="s">
        <v>88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3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5139.668</v>
      </c>
      <c r="J35" s="20"/>
      <c r="K35" s="30" t="s">
        <v>64</v>
      </c>
      <c r="L35" s="34">
        <f>SUM(L22:L34)</f>
        <v>5.65</v>
      </c>
      <c r="M35" s="34">
        <f>SUM(M22:M34)</f>
        <v>696.7296539499998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158058</v>
      </c>
      <c r="D37">
        <v>219171.6</v>
      </c>
      <c r="E37">
        <v>3465.6</v>
      </c>
      <c r="F37" s="36">
        <f>C37/D37*E37</f>
        <v>2499.2553998784515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78930</v>
      </c>
      <c r="D38">
        <v>219171.6</v>
      </c>
      <c r="E38">
        <v>3465.6</v>
      </c>
      <c r="F38" s="36">
        <f>C38/D38*E38</f>
        <v>1248.062285442092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696.7296539499998</v>
      </c>
      <c r="J39" s="20">
        <v>1</v>
      </c>
      <c r="K39" s="20"/>
      <c r="L39" s="25"/>
      <c r="M39" s="25"/>
    </row>
    <row r="40" spans="1:13" ht="12.75">
      <c r="A40" t="s">
        <v>80</v>
      </c>
      <c r="J40" s="20">
        <v>2</v>
      </c>
      <c r="K40" s="20" t="s">
        <v>99</v>
      </c>
      <c r="L40" s="25" t="s">
        <v>100</v>
      </c>
      <c r="M40" s="25">
        <v>22</v>
      </c>
    </row>
    <row r="41" spans="2:13" ht="12.75">
      <c r="B41">
        <v>3465.6</v>
      </c>
      <c r="C41" t="s">
        <v>16</v>
      </c>
      <c r="D41" s="5"/>
      <c r="F41" s="11">
        <v>0</v>
      </c>
      <c r="J41" s="20">
        <v>3</v>
      </c>
      <c r="K41" s="20" t="s">
        <v>101</v>
      </c>
      <c r="L41" s="25" t="s">
        <v>100</v>
      </c>
      <c r="M41" s="25">
        <v>14</v>
      </c>
    </row>
    <row r="42" spans="1:13" ht="12.75">
      <c r="A42" t="s">
        <v>26</v>
      </c>
      <c r="F42" s="11">
        <f>M54</f>
        <v>60</v>
      </c>
      <c r="J42" s="20">
        <v>4</v>
      </c>
      <c r="K42" s="20" t="s">
        <v>102</v>
      </c>
      <c r="L42" s="25" t="s">
        <v>100</v>
      </c>
      <c r="M42" s="25">
        <v>24</v>
      </c>
    </row>
    <row r="43" spans="1:13" ht="12.75">
      <c r="A43" t="s">
        <v>27</v>
      </c>
      <c r="F43" s="5"/>
      <c r="J43" s="20">
        <v>5</v>
      </c>
      <c r="K43" s="20"/>
      <c r="L43" s="25"/>
      <c r="M43" s="25"/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3465.6</v>
      </c>
      <c r="C45" t="s">
        <v>16</v>
      </c>
      <c r="D45" s="11">
        <v>0.21</v>
      </c>
      <c r="E45" t="s">
        <v>17</v>
      </c>
      <c r="F45" s="11">
        <f>B45*D45</f>
        <v>727.776</v>
      </c>
      <c r="J45" s="20">
        <v>7</v>
      </c>
      <c r="K45" s="20"/>
      <c r="L45" s="25"/>
      <c r="M45" s="25"/>
    </row>
    <row r="46" spans="1:13" ht="12.75">
      <c r="A46" s="47" t="s">
        <v>89</v>
      </c>
      <c r="B46" s="47"/>
      <c r="C46" s="47"/>
      <c r="D46" s="48"/>
      <c r="E46" s="47"/>
      <c r="F46" s="48">
        <v>0</v>
      </c>
      <c r="J46" s="20">
        <v>8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5231.823339270542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3465.6</v>
      </c>
      <c r="C49" t="s">
        <v>73</v>
      </c>
      <c r="D49" s="5">
        <v>0.14</v>
      </c>
      <c r="E49" t="s">
        <v>17</v>
      </c>
      <c r="F49" s="11">
        <f>B49*D49</f>
        <v>485.184</v>
      </c>
      <c r="J49" s="20">
        <v>11</v>
      </c>
      <c r="K49" s="20"/>
      <c r="L49" s="25"/>
      <c r="M49" s="25"/>
    </row>
    <row r="50" spans="1:13" ht="12.75">
      <c r="A50" t="s">
        <v>32</v>
      </c>
      <c r="J50" s="20">
        <v>12</v>
      </c>
      <c r="K50" s="20"/>
      <c r="L50" s="25"/>
      <c r="M50" s="25"/>
    </row>
    <row r="51" spans="1:13" ht="12.75">
      <c r="A51" s="7" t="s">
        <v>81</v>
      </c>
      <c r="J51" s="20">
        <v>13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0.67</v>
      </c>
      <c r="E52" t="s">
        <v>17</v>
      </c>
      <c r="F52" s="11">
        <f>B52*D52</f>
        <v>2321.952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2807.1360000000004</v>
      </c>
      <c r="J53" s="20">
        <v>15</v>
      </c>
      <c r="K53" s="20"/>
      <c r="L53" s="25"/>
      <c r="M53" s="25"/>
    </row>
    <row r="54" spans="1:13" ht="12.75">
      <c r="A54" s="4" t="s">
        <v>34</v>
      </c>
      <c r="J54" s="20"/>
      <c r="K54" s="20"/>
      <c r="L54" s="31" t="s">
        <v>71</v>
      </c>
      <c r="M54" s="34">
        <f>SUM(M39:M53)</f>
        <v>60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6" ht="12.75">
      <c r="B56">
        <v>3465.6</v>
      </c>
      <c r="C56" t="s">
        <v>16</v>
      </c>
      <c r="D56" s="11">
        <v>1.62</v>
      </c>
      <c r="E56" t="s">
        <v>17</v>
      </c>
      <c r="F56" s="11">
        <f>B56*D56</f>
        <v>5614.272</v>
      </c>
    </row>
    <row r="57" spans="1:6" ht="12.75">
      <c r="A57" s="4" t="s">
        <v>36</v>
      </c>
      <c r="F57" s="32">
        <f>SUM(F56)</f>
        <v>5614.272</v>
      </c>
    </row>
    <row r="58" spans="1:6" ht="12.75">
      <c r="A58" s="1" t="s">
        <v>37</v>
      </c>
      <c r="B58" s="1"/>
      <c r="F58" s="46">
        <f>F28+F35+F47+F53+F57</f>
        <v>26288.579339270542</v>
      </c>
    </row>
    <row r="59" spans="1:6" ht="12.75">
      <c r="A59" s="1" t="s">
        <v>39</v>
      </c>
      <c r="B59" s="38">
        <v>0.008</v>
      </c>
      <c r="C59" s="1"/>
      <c r="D59" s="1"/>
      <c r="E59" s="1"/>
      <c r="F59" s="32">
        <f>F58*0.8%</f>
        <v>210.30863471416433</v>
      </c>
    </row>
    <row r="60" spans="1:6" ht="15">
      <c r="A60" s="12" t="s">
        <v>40</v>
      </c>
      <c r="B60" s="12"/>
      <c r="C60" s="12"/>
      <c r="D60" s="12"/>
      <c r="E60" s="12"/>
      <c r="F60" s="37">
        <f>F58+F59</f>
        <v>26498.887973984707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43" t="s">
        <v>94</v>
      </c>
    </row>
    <row r="62" spans="1:6" ht="12.75">
      <c r="A62" s="13"/>
      <c r="B62" s="41">
        <v>41456</v>
      </c>
      <c r="C62" s="42">
        <v>135232</v>
      </c>
      <c r="D62" s="44">
        <f>F20</f>
        <v>37342.909999999996</v>
      </c>
      <c r="E62" s="44">
        <f>F60</f>
        <v>26498.887973984707</v>
      </c>
      <c r="F62" s="45">
        <f>C62+D62-E62</f>
        <v>146076.0220260153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2011-12-17T09:39:04Z</cp:lastPrinted>
  <dcterms:created xsi:type="dcterms:W3CDTF">2008-08-18T07:30:19Z</dcterms:created>
  <dcterms:modified xsi:type="dcterms:W3CDTF">2013-10-02T15:23:49Z</dcterms:modified>
  <cp:category/>
  <cp:version/>
  <cp:contentType/>
  <cp:contentStatus/>
</cp:coreProperties>
</file>