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<sst xmlns="http://schemas.openxmlformats.org/spreadsheetml/2006/main" count="125" uniqueCount="101">
  <si>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</si>
  <si>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</si>
  <si>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</si>
  <si>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</si>
  <si>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</si>
  <si>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</si>
  <si>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</si>
  <si>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</si>
  <si>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</si>
  <si>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</si>
  <si>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</si>
  <si>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</si>
  <si>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</si>
  <si>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</si>
  <si>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</si>
  <si>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</si>
  <si>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</si>
  <si>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</si>
  <si>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</si>
  <si>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</si>
  <si>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</si>
  <si>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</si>
  <si>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</si>
  <si>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</si>
  <si>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</si>
  <si>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</si>
  <si>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</si>
  <si>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</si>
  <si>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</si>
  <si>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</si>
  <si>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</si>
  <si>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</si>
  <si>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</si>
  <si>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</si>
  <si>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</si>
  <si>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</si>
  <si>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</si>
  <si>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</si>
  <si>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</si>
  <si>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</si>
  <si>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</si>
  <si>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</si>
  <si>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</si>
  <si>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</si>
  <si>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</si>
  <si>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</si>
  <si>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</si>
  <si>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</si>
  <si>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</si>
  <si>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</si>
  <si>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</si>
  <si>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</si>
  <si>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</si>
  <si>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</si>
  <si>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</si>
  <si>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</si>
  <si>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</si>
  <si>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</si>
  <si>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</si>
  <si>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</si>
  <si>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</si>
  <si>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</si>
  <si>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</si>
  <si>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</si>
  <si>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</si>
  <si>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</si>
  <si>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</si>
  <si>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</si>
  <si>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</si>
  <si>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</si>
  <si>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</si>
  <si>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</si>
  <si>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</si>
  <si>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</si>
  <si>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</si>
  <si>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</si>
  <si>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</si>
  <si>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</si>
  <si>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</si>
  <si>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</si>
  <si>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</si>
  <si>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</si>
  <si>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</si>
  <si>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</si>
  <si>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</si>
  <si>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</si>
  <si>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</si>
  <si>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</si>
  <si>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</si>
  <si>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</si>
  <si>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</si>
  <si>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 xml:space="preserve">Снятие показаний приборов учета </t>
  </si>
  <si>
    <t xml:space="preserve">Обработка данных </t>
  </si>
  <si>
    <t xml:space="preserve">   КВЦ (хвс+отопление)</t>
  </si>
  <si>
    <t>ост.на 01.12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</si>
  <si>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</si>
  <si>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</si>
  <si>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</si>
  <si>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</si>
  <si>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Регулировка ЦО при пуске</t>
  </si>
  <si>
    <t>Плановые накопления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</si>
</sst>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8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7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83</v>
      </c>
      <c r="C3" s="8" t="s">
        <v>95</v>
      </c>
      <c r="D3" s="8" t="s">
        <v>89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14">
        <v>1</v>
      </c>
      <c r="K6" s="14" t="s">
        <v>46</v>
      </c>
      <c r="L6" s="14"/>
      <c r="M6" s="14"/>
    </row>
    <row r="7" spans="1:13" ht="12.75">
      <c r="A7" t="s">
        <v>2</v>
      </c>
      <c r="E7">
        <v>3505.3</v>
      </c>
      <c r="F7" t="s">
        <v>70</v>
      </c>
      <c r="J7" s="15"/>
      <c r="K7" s="15" t="s">
        <v>47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944.7</v>
      </c>
      <c r="F8" t="s">
        <v>70</v>
      </c>
      <c r="J8" s="16"/>
      <c r="K8" s="16" t="s">
        <v>48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49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6"/>
      <c r="K10" s="18" t="s">
        <v>52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4">
        <v>3</v>
      </c>
      <c r="K11" s="17" t="s">
        <v>50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6"/>
      <c r="K12" s="18" t="s">
        <v>51</v>
      </c>
      <c r="L12" s="23">
        <v>6</v>
      </c>
      <c r="M12" s="33">
        <f t="shared" si="0"/>
        <v>643.38252</v>
      </c>
    </row>
    <row r="13" spans="10:13" ht="12.75">
      <c r="J13" s="20">
        <v>4</v>
      </c>
      <c r="K13" s="19" t="s">
        <v>53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54</v>
      </c>
      <c r="L14" s="22"/>
      <c r="M14" s="33">
        <f t="shared" si="0"/>
        <v>0</v>
      </c>
    </row>
    <row r="15" spans="10:13" ht="12.75">
      <c r="J15" s="15" t="s">
        <v>55</v>
      </c>
      <c r="K15" s="26" t="s">
        <v>56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41030.68</v>
      </c>
      <c r="J16" s="15" t="s">
        <v>57</v>
      </c>
      <c r="K16" s="26" t="s">
        <v>58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39807.89</v>
      </c>
      <c r="J17" s="16" t="s">
        <v>59</v>
      </c>
      <c r="K17" s="18" t="s">
        <v>60</v>
      </c>
      <c r="L17" s="23">
        <v>3.75</v>
      </c>
      <c r="M17" s="33">
        <f t="shared" si="0"/>
        <v>402.11407499999996</v>
      </c>
    </row>
    <row r="18" spans="2:13" ht="12.75">
      <c r="B18" t="s">
        <v>11</v>
      </c>
      <c r="F18" s="9">
        <f>F17/F16</f>
        <v>0.9701981541617151</v>
      </c>
      <c r="J18" s="20"/>
      <c r="K18" s="27" t="s">
        <v>61</v>
      </c>
      <c r="L18" s="28">
        <f>SUM(L7:L17)</f>
        <v>19.75</v>
      </c>
      <c r="M18" s="34">
        <f>SUM(M7:M17)</f>
        <v>2117.800795</v>
      </c>
    </row>
    <row r="19" spans="1:11" ht="12.75">
      <c r="A19" t="s">
        <v>90</v>
      </c>
      <c r="F19" s="5">
        <v>686.46</v>
      </c>
      <c r="K19" s="1" t="s">
        <v>62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40494.35</v>
      </c>
      <c r="J20" s="22" t="s">
        <v>38</v>
      </c>
      <c r="K20" s="14"/>
      <c r="L20" s="22" t="s">
        <v>41</v>
      </c>
      <c r="M20" s="22" t="s">
        <v>44</v>
      </c>
    </row>
    <row r="21" spans="10:13" ht="12.75">
      <c r="J21" s="23" t="s">
        <v>39</v>
      </c>
      <c r="K21" s="23" t="s">
        <v>40</v>
      </c>
      <c r="L21" s="23" t="s">
        <v>63</v>
      </c>
      <c r="M21" s="23" t="s">
        <v>45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30</v>
      </c>
      <c r="M22" s="33">
        <f>L22*89.21*1.202*1.15</f>
        <v>3699.4494899999995</v>
      </c>
    </row>
    <row r="23" spans="10:13" ht="12.75">
      <c r="J23" s="20">
        <v>2</v>
      </c>
      <c r="K23" s="20" t="s">
        <v>92</v>
      </c>
      <c r="L23" s="25">
        <v>3</v>
      </c>
      <c r="M23" s="33">
        <f aca="true" t="shared" si="1" ref="M23:M32">L23*89.21*1.202*1.15</f>
        <v>369.94494899999995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1</v>
      </c>
      <c r="M24" s="33">
        <f t="shared" si="1"/>
        <v>123.31498299999998</v>
      </c>
    </row>
    <row r="25" spans="1:13" ht="12.75">
      <c r="A25" t="s">
        <v>15</v>
      </c>
      <c r="D25" t="s">
        <v>81</v>
      </c>
      <c r="F25" s="11">
        <v>5203.46</v>
      </c>
      <c r="J25" s="20">
        <v>4</v>
      </c>
      <c r="K25" s="20" t="s">
        <v>99</v>
      </c>
      <c r="L25" s="25">
        <v>8</v>
      </c>
      <c r="M25" s="33">
        <f t="shared" si="1"/>
        <v>986.5198639999999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9</v>
      </c>
      <c r="K30" s="30"/>
      <c r="L30" s="28"/>
      <c r="M30" s="49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 s="43">
        <f>F32/D32</f>
        <v>633</v>
      </c>
      <c r="C32" t="s">
        <v>20</v>
      </c>
      <c r="D32" s="5">
        <v>3.31</v>
      </c>
      <c r="E32" t="s">
        <v>17</v>
      </c>
      <c r="F32" s="5">
        <v>2095.23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/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/>
      <c r="K34" s="30" t="s">
        <v>61</v>
      </c>
      <c r="L34" s="28">
        <f>SUM(L22:L33)</f>
        <v>42</v>
      </c>
      <c r="M34" s="34">
        <f>SUM(M22:M33)</f>
        <v>5179.229286</v>
      </c>
    </row>
    <row r="35" spans="1:11" ht="12.75">
      <c r="A35" s="4" t="s">
        <v>21</v>
      </c>
      <c r="B35" s="4"/>
      <c r="C35" s="10"/>
      <c r="F35" s="32">
        <f>SUM(F30:F34)</f>
        <v>5880.954000000001</v>
      </c>
      <c r="K35" s="1" t="s">
        <v>65</v>
      </c>
    </row>
    <row r="36" spans="1:13" ht="12.75">
      <c r="A36" s="4" t="s">
        <v>22</v>
      </c>
      <c r="B36" s="4"/>
      <c r="J36" s="22" t="s">
        <v>38</v>
      </c>
      <c r="K36" s="22"/>
      <c r="L36" s="22" t="s">
        <v>66</v>
      </c>
      <c r="M36" s="22" t="s">
        <v>44</v>
      </c>
    </row>
    <row r="37" spans="1:13" ht="12.75">
      <c r="A37" t="s">
        <v>23</v>
      </c>
      <c r="C37">
        <v>151195</v>
      </c>
      <c r="D37">
        <v>219171.6</v>
      </c>
      <c r="E37">
        <v>3505.3</v>
      </c>
      <c r="F37" s="35">
        <f>C37/D37*E37</f>
        <v>2418.1227563242683</v>
      </c>
      <c r="J37" s="23" t="s">
        <v>39</v>
      </c>
      <c r="K37" s="23" t="s">
        <v>40</v>
      </c>
      <c r="L37" s="23"/>
      <c r="M37" s="23" t="s">
        <v>67</v>
      </c>
    </row>
    <row r="38" spans="1:13" ht="12.75">
      <c r="A38" t="s">
        <v>24</v>
      </c>
      <c r="C38">
        <v>132457</v>
      </c>
      <c r="D38">
        <v>219171.6</v>
      </c>
      <c r="E38">
        <v>3505.3</v>
      </c>
      <c r="F38" s="35">
        <f>C38/D38*E38</f>
        <v>2118.4383473953744</v>
      </c>
      <c r="J38" s="20">
        <v>1</v>
      </c>
      <c r="K38" s="20"/>
      <c r="L38" s="25"/>
      <c r="M38" s="25"/>
    </row>
    <row r="39" spans="1:13" ht="12.75">
      <c r="A39" t="s">
        <v>25</v>
      </c>
      <c r="F39" s="11">
        <f>M34</f>
        <v>5179.229286</v>
      </c>
      <c r="J39" s="20">
        <v>2</v>
      </c>
      <c r="K39" s="20"/>
      <c r="L39" s="25"/>
      <c r="M39" s="25"/>
    </row>
    <row r="40" spans="1:13" ht="12.75">
      <c r="A40" t="s">
        <v>80</v>
      </c>
      <c r="F40" s="5"/>
      <c r="J40" s="20">
        <v>3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0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0.79</v>
      </c>
      <c r="E45" t="s">
        <v>17</v>
      </c>
      <c r="F45" s="11">
        <f>B45*D45</f>
        <v>2769.1870000000004</v>
      </c>
      <c r="J45" s="20">
        <v>8</v>
      </c>
      <c r="K45" s="20"/>
      <c r="L45" s="25"/>
      <c r="M45" s="25"/>
    </row>
    <row r="46" spans="1:13" ht="12.75">
      <c r="A46" s="4" t="s">
        <v>77</v>
      </c>
      <c r="B46" s="4"/>
      <c r="C46" s="10"/>
      <c r="F46" s="32">
        <f>SUM(F37:F45)</f>
        <v>13206.177389719644</v>
      </c>
      <c r="J46" s="20">
        <v>9</v>
      </c>
      <c r="K46" s="20"/>
      <c r="L46" s="25"/>
      <c r="M46" s="25"/>
    </row>
    <row r="47" spans="1:13" ht="12.75">
      <c r="A47" s="4" t="s">
        <v>29</v>
      </c>
      <c r="F47" s="5"/>
      <c r="J47" s="20">
        <v>10</v>
      </c>
      <c r="K47" s="20"/>
      <c r="L47" s="25"/>
      <c r="M47" s="25"/>
    </row>
    <row r="48" spans="1:13" ht="12.75">
      <c r="A48" t="s">
        <v>30</v>
      </c>
      <c r="B48">
        <v>3505.3</v>
      </c>
      <c r="C48" t="s">
        <v>70</v>
      </c>
      <c r="D48" s="5">
        <v>0.13</v>
      </c>
      <c r="E48" t="s">
        <v>17</v>
      </c>
      <c r="F48" s="11">
        <f>B48*D48</f>
        <v>455.689</v>
      </c>
      <c r="J48" s="20">
        <v>11</v>
      </c>
      <c r="K48" s="20"/>
      <c r="L48" s="25"/>
      <c r="M48" s="25"/>
    </row>
    <row r="49" spans="1:13" ht="12.75">
      <c r="A49" s="46" t="s">
        <v>93</v>
      </c>
      <c r="B49" s="46"/>
      <c r="C49" s="46"/>
      <c r="D49" s="47"/>
      <c r="E49" s="46"/>
      <c r="F49" s="48">
        <v>1492.59</v>
      </c>
      <c r="J49" s="20">
        <v>12</v>
      </c>
      <c r="K49" s="20"/>
      <c r="L49" s="25"/>
      <c r="M49" s="25"/>
    </row>
    <row r="50" spans="1:13" ht="12.75">
      <c r="A50" t="s">
        <v>31</v>
      </c>
      <c r="F50" s="5"/>
      <c r="J50" s="20"/>
      <c r="K50" s="20"/>
      <c r="L50" s="31" t="s">
        <v>68</v>
      </c>
      <c r="M50" s="34">
        <f>SUM(M38:M49)</f>
        <v>0</v>
      </c>
    </row>
    <row r="51" spans="1:6" ht="12.75">
      <c r="A51" s="7" t="s">
        <v>79</v>
      </c>
      <c r="F51" s="5"/>
    </row>
    <row r="52" spans="2:6" ht="12.75">
      <c r="B52">
        <v>3505.3</v>
      </c>
      <c r="C52" t="s">
        <v>78</v>
      </c>
      <c r="D52" s="11">
        <v>0.93</v>
      </c>
      <c r="F52" s="11">
        <f>B52*D52</f>
        <v>3259.9290000000005</v>
      </c>
    </row>
    <row r="53" spans="1:6" ht="12.75">
      <c r="A53" s="4" t="s">
        <v>32</v>
      </c>
      <c r="F53" s="32">
        <f>F48+F49+F52</f>
        <v>5208.2080000000005</v>
      </c>
    </row>
    <row r="54" ht="12.75">
      <c r="A54" s="4" t="s">
        <v>33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3505.3</v>
      </c>
      <c r="C56" t="s">
        <v>78</v>
      </c>
      <c r="D56" s="11">
        <v>2.87</v>
      </c>
      <c r="F56" s="11">
        <f>B56*D56</f>
        <v>10060.211000000001</v>
      </c>
    </row>
    <row r="57" spans="1:6" ht="12.75">
      <c r="A57" s="4" t="s">
        <v>34</v>
      </c>
      <c r="F57" s="32">
        <f>SUM(F56)</f>
        <v>10060.211000000001</v>
      </c>
    </row>
    <row r="58" spans="1:6" ht="12.75">
      <c r="A58" s="1" t="s">
        <v>35</v>
      </c>
      <c r="B58" s="1"/>
      <c r="F58" s="32">
        <f>F28+F35+F46+F53+F57</f>
        <v>42429.39038971965</v>
      </c>
    </row>
    <row r="59" spans="1:6" ht="12.75">
      <c r="A59" s="1" t="s">
        <v>100</v>
      </c>
      <c r="B59" s="37"/>
      <c r="C59" s="37">
        <v>0.008</v>
      </c>
      <c r="D59" s="1"/>
      <c r="E59" s="1"/>
      <c r="F59" s="32">
        <f>F58*0.8%</f>
        <v>339.4351231177572</v>
      </c>
    </row>
    <row r="60" spans="1:6" ht="15">
      <c r="A60" s="12" t="s">
        <v>37</v>
      </c>
      <c r="B60" s="12"/>
      <c r="C60" s="12"/>
      <c r="D60" s="12"/>
      <c r="E60" s="12"/>
      <c r="F60" s="36">
        <f>F58+F59</f>
        <v>42768.82551283741</v>
      </c>
    </row>
    <row r="61" spans="2:6" ht="12.75">
      <c r="B61" s="38" t="s">
        <v>73</v>
      </c>
      <c r="C61" s="39" t="s">
        <v>74</v>
      </c>
      <c r="D61" s="22" t="s">
        <v>75</v>
      </c>
      <c r="E61" s="22" t="s">
        <v>76</v>
      </c>
      <c r="F61" s="42" t="s">
        <v>94</v>
      </c>
    </row>
    <row r="62" spans="1:6" ht="12.75">
      <c r="A62" s="13"/>
      <c r="B62" s="40">
        <v>41944</v>
      </c>
      <c r="C62" s="41">
        <v>76862</v>
      </c>
      <c r="D62" s="44">
        <f>F20</f>
        <v>40494.35</v>
      </c>
      <c r="E62" s="44">
        <f>F60</f>
        <v>42768.82551283741</v>
      </c>
      <c r="F62" s="45">
        <f>C62+D62-E62</f>
        <v>74587.52448716259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2014-01-28T13:41:57Z</dcterms:modified>
  <cp:category/>
  <cp:version/>
  <cp:contentType/>
  <cp:contentStatus/>
</cp:coreProperties>
</file>