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<sst xmlns="http://schemas.openxmlformats.org/spreadsheetml/2006/main" count="162" uniqueCount="135">
  <si>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</si>
  <si>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</si>
  <si>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</si>
  <si>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</si>
  <si>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</si>
  <si>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</si>
  <si>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</si>
  <si>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</si>
  <si>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</si>
  <si>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</si>
  <si>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</si>
  <si>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</si>
  <si>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</si>
  <si>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</si>
  <si>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</si>
  <si>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</si>
  <si>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</si>
  <si>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</si>
  <si>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</si>
  <si>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</si>
  <si>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</si>
  <si>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</si>
  <si>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</si>
  <si>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</si>
  <si>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</si>
  <si>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</si>
  <si>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</si>
  <si>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</si>
  <si>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</si>
  <si>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</si>
  <si>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</si>
  <si>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</si>
  <si>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</si>
  <si>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</si>
  <si>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</si>
  <si>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</si>
  <si>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</si>
  <si>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</si>
  <si>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</si>
  <si>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</si>
  <si>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</si>
  <si>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</si>
  <si>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</si>
  <si>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</si>
  <si>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</si>
  <si>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</si>
  <si>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</si>
  <si>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</si>
  <si>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</si>
  <si>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</si>
  <si>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</si>
  <si>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</si>
  <si>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</si>
  <si>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</si>
  <si>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</si>
  <si>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</si>
  <si>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</si>
  <si>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</si>
  <si>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</si>
  <si>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</si>
  <si>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</si>
  <si>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</si>
  <si>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</si>
  <si>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</si>
  <si>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</si>
  <si>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</si>
  <si>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</si>
  <si>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</si>
  <si>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</si>
  <si>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</si>
  <si>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</si>
  <si>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</si>
  <si>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</si>
  <si>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</si>
  <si>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</si>
  <si>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</si>
  <si>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</si>
  <si>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</si>
  <si>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</si>
  <si>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</si>
  <si>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</si>
  <si>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</si>
  <si>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</si>
  <si>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</si>
  <si>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</si>
  <si>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</si>
  <si>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</si>
  <si>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</si>
  <si>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</si>
  <si>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</si>
  <si>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</si>
  <si>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</si>
  <si>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2013 г.</t>
  </si>
  <si>
    <t>Горгаз (техобслуживание и ремонт )</t>
  </si>
  <si>
    <t>Плановые накопления</t>
  </si>
  <si>
    <t>3.  Материалы</t>
  </si>
  <si>
    <t>ост.на 01.01</t>
  </si>
  <si>
    <t>декабрь</t>
  </si>
  <si>
    <t xml:space="preserve">                    за  декабрь  2013 г.</t>
  </si>
  <si>
    <t>(+Комстар-регион-год)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</si>
  <si>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</si>
  <si>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</si>
  <si>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Удаление сосулек (работа по договору)</t>
  </si>
  <si>
    <t>Труба Д 25 ппр</t>
  </si>
  <si>
    <t>12мп</t>
  </si>
  <si>
    <t>Муфта неразъемная 20</t>
  </si>
  <si>
    <t>4шт</t>
  </si>
  <si>
    <t>Муфта разъемная 20</t>
  </si>
  <si>
    <t>Уголок 25</t>
  </si>
  <si>
    <t>6шт</t>
  </si>
  <si>
    <t>Смена труб Д 25 п.пр (12мп) кв.12</t>
  </si>
  <si>
    <t>Смена труб Д 20 п.пр (1,5мп) кв.12</t>
  </si>
  <si>
    <t>Труба Д 20 п.пр</t>
  </si>
  <si>
    <t>1,5мп</t>
  </si>
  <si>
    <t>Уголок 20</t>
  </si>
  <si>
    <t>8шт</t>
  </si>
  <si>
    <t>Муфта комбинир. 20</t>
  </si>
  <si>
    <t>Смена труб Д 20 м/пл (3мп) кв.12</t>
  </si>
  <si>
    <t>Труба Д 20 м/пл</t>
  </si>
  <si>
    <t>3мп</t>
  </si>
  <si>
    <t>Цанга</t>
  </si>
  <si>
    <t>2шт</t>
  </si>
  <si>
    <t>Смена вентиля Д 20 (2шт) кв.30</t>
  </si>
  <si>
    <t>Вентиль Д 20</t>
  </si>
  <si>
    <t>16шт</t>
  </si>
  <si>
    <t>Диск</t>
  </si>
  <si>
    <t>3шт</t>
  </si>
  <si>
    <t>Смена труб Д 25 п.пр (8мп) кв.30</t>
  </si>
  <si>
    <t>Труба Д 25 п.пр</t>
  </si>
  <si>
    <t>8мп</t>
  </si>
  <si>
    <t>Муфта 25</t>
  </si>
  <si>
    <t>10шт</t>
  </si>
  <si>
    <t>Смена ламп (9шт) п-д2,3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</si>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</sst>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A58" sqref="A58:F58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85</v>
      </c>
      <c r="C3" s="8" t="s">
        <v>97</v>
      </c>
      <c r="D3" s="8" t="s">
        <v>92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100</v>
      </c>
      <c r="L6" s="25">
        <v>3.8</v>
      </c>
      <c r="M6" s="51">
        <f>L6*89.21*1.202</f>
        <v>407.4755959999999</v>
      </c>
    </row>
    <row r="7" spans="1:13" ht="12.75">
      <c r="A7" t="s">
        <v>2</v>
      </c>
      <c r="E7">
        <v>2367.8</v>
      </c>
      <c r="F7" t="s">
        <v>71</v>
      </c>
      <c r="J7" s="14">
        <v>2</v>
      </c>
      <c r="K7" s="14" t="s">
        <v>47</v>
      </c>
      <c r="L7" s="14"/>
      <c r="M7" s="14"/>
    </row>
    <row r="8" spans="1:13" ht="12.75">
      <c r="A8" t="s">
        <v>3</v>
      </c>
      <c r="E8">
        <v>744.6</v>
      </c>
      <c r="F8" t="s">
        <v>71</v>
      </c>
      <c r="J8" s="15"/>
      <c r="K8" s="15" t="s">
        <v>48</v>
      </c>
      <c r="L8" s="21">
        <v>4</v>
      </c>
      <c r="M8" s="33">
        <f>L8*89.21*1.202</f>
        <v>428.92168</v>
      </c>
    </row>
    <row r="9" spans="1:13" ht="12.75">
      <c r="A9" t="s">
        <v>4</v>
      </c>
      <c r="J9" s="16"/>
      <c r="K9" s="16" t="s">
        <v>49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497</v>
      </c>
      <c r="F10" t="s">
        <v>71</v>
      </c>
      <c r="J10" s="15">
        <v>3</v>
      </c>
      <c r="K10" s="24" t="s">
        <v>50</v>
      </c>
      <c r="L10" s="21"/>
      <c r="M10" s="33">
        <f t="shared" si="0"/>
        <v>0</v>
      </c>
    </row>
    <row r="11" spans="1:13" ht="12.75">
      <c r="A11" t="s">
        <v>6</v>
      </c>
      <c r="E11">
        <v>3463</v>
      </c>
      <c r="F11" t="s">
        <v>71</v>
      </c>
      <c r="J11" s="16"/>
      <c r="K11" s="18" t="s">
        <v>53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298.3</v>
      </c>
      <c r="F12" t="s">
        <v>71</v>
      </c>
      <c r="J12" s="14">
        <v>4</v>
      </c>
      <c r="K12" s="17" t="s">
        <v>51</v>
      </c>
      <c r="L12" s="22"/>
      <c r="M12" s="33">
        <f t="shared" si="0"/>
        <v>0</v>
      </c>
    </row>
    <row r="13" spans="10:13" ht="12.75">
      <c r="J13" s="16"/>
      <c r="K13" s="18" t="s">
        <v>52</v>
      </c>
      <c r="L13" s="23">
        <v>4</v>
      </c>
      <c r="M13" s="33">
        <f t="shared" si="0"/>
        <v>428.92168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55</v>
      </c>
      <c r="L15" s="22"/>
      <c r="M15" s="33">
        <f t="shared" si="0"/>
        <v>0</v>
      </c>
    </row>
    <row r="16" spans="1:13" ht="12.75">
      <c r="A16" s="2" t="s">
        <v>9</v>
      </c>
      <c r="F16" s="11">
        <v>27711.75</v>
      </c>
      <c r="J16" s="15" t="s">
        <v>56</v>
      </c>
      <c r="K16" s="26" t="s">
        <v>57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35085.7</v>
      </c>
      <c r="J17" s="15" t="s">
        <v>58</v>
      </c>
      <c r="K17" s="26" t="s">
        <v>59</v>
      </c>
      <c r="L17" s="21">
        <v>3</v>
      </c>
      <c r="M17" s="33">
        <f t="shared" si="0"/>
        <v>321.69126</v>
      </c>
    </row>
    <row r="18" spans="2:13" ht="12.75">
      <c r="B18" t="s">
        <v>11</v>
      </c>
      <c r="F18" s="9">
        <f>F17/F16</f>
        <v>1.2660947071188213</v>
      </c>
      <c r="J18" s="16" t="s">
        <v>60</v>
      </c>
      <c r="K18" s="18" t="s">
        <v>61</v>
      </c>
      <c r="L18" s="23">
        <v>2.34</v>
      </c>
      <c r="M18" s="33">
        <f t="shared" si="0"/>
        <v>250.91918279999993</v>
      </c>
    </row>
    <row r="19" spans="1:13" ht="12.75">
      <c r="A19" t="s">
        <v>81</v>
      </c>
      <c r="B19" s="46" t="s">
        <v>99</v>
      </c>
      <c r="F19" s="11">
        <v>2748.96</v>
      </c>
      <c r="J19" s="20"/>
      <c r="K19" s="27" t="s">
        <v>62</v>
      </c>
      <c r="L19" s="28">
        <f>SUM(L6:L18)</f>
        <v>17.14</v>
      </c>
      <c r="M19" s="34">
        <f>SUM(M6:M18)</f>
        <v>1837.9293988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37834.659999999996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102</v>
      </c>
      <c r="L23" s="25"/>
      <c r="M23" s="33">
        <v>1500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110</v>
      </c>
      <c r="L24" s="25">
        <v>10.92</v>
      </c>
      <c r="M24" s="33">
        <f aca="true" t="shared" si="1" ref="M24:M33">L24*89.21*1.202*1.15</f>
        <v>1346.5996143599998</v>
      </c>
    </row>
    <row r="25" spans="1:13" ht="12.75">
      <c r="A25" t="s">
        <v>15</v>
      </c>
      <c r="D25" t="s">
        <v>82</v>
      </c>
      <c r="F25" s="11">
        <v>4047.13</v>
      </c>
      <c r="J25" s="20">
        <v>3</v>
      </c>
      <c r="K25" s="20" t="s">
        <v>111</v>
      </c>
      <c r="L25" s="25">
        <v>1.34</v>
      </c>
      <c r="M25" s="33">
        <f t="shared" si="1"/>
        <v>165.24207721999997</v>
      </c>
    </row>
    <row r="26" spans="1:13" ht="12.75">
      <c r="A26" s="6" t="s">
        <v>18</v>
      </c>
      <c r="D26" t="s">
        <v>83</v>
      </c>
      <c r="F26" s="5">
        <v>2391.98</v>
      </c>
      <c r="J26" s="20">
        <v>4</v>
      </c>
      <c r="K26" s="20" t="s">
        <v>117</v>
      </c>
      <c r="L26" s="25">
        <v>4.65</v>
      </c>
      <c r="M26" s="33">
        <f t="shared" si="1"/>
        <v>573.41467095</v>
      </c>
    </row>
    <row r="27" spans="1:13" ht="12.75">
      <c r="A27" s="6" t="s">
        <v>95</v>
      </c>
      <c r="F27" s="5">
        <v>1752.17</v>
      </c>
      <c r="J27" s="20">
        <v>5</v>
      </c>
      <c r="K27" s="20" t="s">
        <v>122</v>
      </c>
      <c r="L27" s="25">
        <v>1.62</v>
      </c>
      <c r="M27" s="33">
        <f t="shared" si="1"/>
        <v>199.77027245999994</v>
      </c>
    </row>
    <row r="28" spans="1:13" ht="12.75">
      <c r="A28" s="4" t="s">
        <v>37</v>
      </c>
      <c r="B28" s="1"/>
      <c r="F28" s="32">
        <f>F25+F26+F27</f>
        <v>8191.280000000001</v>
      </c>
      <c r="J28" s="20">
        <v>6</v>
      </c>
      <c r="K28" s="20" t="s">
        <v>127</v>
      </c>
      <c r="L28" s="25">
        <v>7.28</v>
      </c>
      <c r="M28" s="33">
        <f t="shared" si="1"/>
        <v>897.7330762399998</v>
      </c>
    </row>
    <row r="29" spans="1:13" ht="12.75">
      <c r="A29" s="4" t="s">
        <v>19</v>
      </c>
      <c r="J29" s="20">
        <v>7</v>
      </c>
      <c r="K29" s="20" t="s">
        <v>132</v>
      </c>
      <c r="L29" s="25">
        <v>0.63</v>
      </c>
      <c r="M29" s="33">
        <f t="shared" si="1"/>
        <v>77.68843928999998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2557.224</v>
      </c>
      <c r="J30" s="20">
        <v>8</v>
      </c>
      <c r="K30" s="20"/>
      <c r="L30" s="25"/>
      <c r="M30" s="33"/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760</v>
      </c>
      <c r="C32" t="s">
        <v>20</v>
      </c>
      <c r="D32" s="5">
        <v>3.31</v>
      </c>
      <c r="E32" t="s">
        <v>17</v>
      </c>
      <c r="F32" s="5">
        <v>2515.6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744.6</v>
      </c>
      <c r="C33" t="s">
        <v>16</v>
      </c>
      <c r="D33" s="5">
        <v>0.4</v>
      </c>
      <c r="E33" t="s">
        <v>17</v>
      </c>
      <c r="F33" s="11">
        <f>B33*D33</f>
        <v>297.84000000000003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17</v>
      </c>
      <c r="E34" t="s">
        <v>17</v>
      </c>
      <c r="F34" s="11">
        <f>B34*D34</f>
        <v>544</v>
      </c>
      <c r="J34" s="20"/>
      <c r="K34" s="30" t="s">
        <v>62</v>
      </c>
      <c r="L34" s="28">
        <f>SUM(L23:L33)</f>
        <v>26.44</v>
      </c>
      <c r="M34" s="34">
        <f>SUM(M23:M33)</f>
        <v>4760.448150519999</v>
      </c>
    </row>
    <row r="35" spans="1:11" ht="12.75">
      <c r="A35" s="47"/>
      <c r="B35" s="47" t="s">
        <v>91</v>
      </c>
      <c r="C35" s="47"/>
      <c r="D35" s="49"/>
      <c r="E35" s="47"/>
      <c r="F35" s="48">
        <v>0</v>
      </c>
      <c r="K35" s="1" t="s">
        <v>66</v>
      </c>
    </row>
    <row r="36" spans="1:13" ht="12.75">
      <c r="A36" s="4" t="s">
        <v>21</v>
      </c>
      <c r="B36" s="4"/>
      <c r="C36" s="10"/>
      <c r="F36" s="32">
        <f>SUM(F30:F35)</f>
        <v>5914.664000000001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s="4" t="s">
        <v>22</v>
      </c>
      <c r="B37" s="4"/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23</v>
      </c>
      <c r="C38">
        <v>156664</v>
      </c>
      <c r="D38">
        <v>219171.6</v>
      </c>
      <c r="E38">
        <v>2367.8</v>
      </c>
      <c r="F38" s="36">
        <f>C38/D38*E38</f>
        <v>1692.5049559340719</v>
      </c>
      <c r="J38" s="20">
        <v>1</v>
      </c>
      <c r="K38" s="20" t="s">
        <v>103</v>
      </c>
      <c r="L38" s="25" t="s">
        <v>104</v>
      </c>
      <c r="M38" s="25">
        <v>1140</v>
      </c>
    </row>
    <row r="39" spans="1:13" ht="12.75">
      <c r="A39" t="s">
        <v>24</v>
      </c>
      <c r="C39">
        <v>170126</v>
      </c>
      <c r="D39">
        <v>219171.6</v>
      </c>
      <c r="E39">
        <v>2367.8</v>
      </c>
      <c r="F39" s="36">
        <f>C39/D39*E39</f>
        <v>1837.9404211129545</v>
      </c>
      <c r="J39" s="20">
        <v>2</v>
      </c>
      <c r="K39" s="20" t="s">
        <v>105</v>
      </c>
      <c r="L39" s="25" t="s">
        <v>106</v>
      </c>
      <c r="M39" s="25">
        <v>220</v>
      </c>
    </row>
    <row r="40" spans="1:13" ht="12.75">
      <c r="A40" t="s">
        <v>25</v>
      </c>
      <c r="F40" s="11">
        <f>M34</f>
        <v>4760.448150519999</v>
      </c>
      <c r="J40" s="20">
        <v>3</v>
      </c>
      <c r="K40" s="20" t="s">
        <v>107</v>
      </c>
      <c r="L40" s="25" t="s">
        <v>106</v>
      </c>
      <c r="M40" s="25">
        <v>440</v>
      </c>
    </row>
    <row r="41" spans="1:13" ht="12.75">
      <c r="A41" t="s">
        <v>80</v>
      </c>
      <c r="F41" s="5">
        <v>0</v>
      </c>
      <c r="J41" s="20">
        <v>4</v>
      </c>
      <c r="K41" s="20" t="s">
        <v>108</v>
      </c>
      <c r="L41" s="25" t="s">
        <v>109</v>
      </c>
      <c r="M41" s="25">
        <v>60</v>
      </c>
    </row>
    <row r="42" spans="1:13" ht="12.75">
      <c r="A42" t="s">
        <v>26</v>
      </c>
      <c r="F42" s="5">
        <f>M56</f>
        <v>4842.18</v>
      </c>
      <c r="J42" s="20">
        <v>5</v>
      </c>
      <c r="K42" s="20" t="s">
        <v>112</v>
      </c>
      <c r="L42" s="25" t="s">
        <v>113</v>
      </c>
      <c r="M42" s="25">
        <v>142.5</v>
      </c>
    </row>
    <row r="43" spans="1:13" ht="12.75">
      <c r="A43" t="s">
        <v>27</v>
      </c>
      <c r="F43" s="5"/>
      <c r="J43" s="20">
        <v>6</v>
      </c>
      <c r="K43" s="20" t="s">
        <v>114</v>
      </c>
      <c r="L43" s="25" t="s">
        <v>115</v>
      </c>
      <c r="M43" s="25">
        <v>56</v>
      </c>
    </row>
    <row r="44" spans="1:13" ht="12.75">
      <c r="A44" t="s">
        <v>28</v>
      </c>
      <c r="F44" s="5"/>
      <c r="J44" s="20">
        <v>7</v>
      </c>
      <c r="K44" s="20" t="s">
        <v>116</v>
      </c>
      <c r="L44" s="25" t="s">
        <v>109</v>
      </c>
      <c r="M44" s="25">
        <v>360</v>
      </c>
    </row>
    <row r="45" spans="2:13" ht="12.75">
      <c r="B45">
        <v>2367.8</v>
      </c>
      <c r="C45" t="s">
        <v>16</v>
      </c>
      <c r="D45" s="11">
        <v>0.35</v>
      </c>
      <c r="E45" t="s">
        <v>17</v>
      </c>
      <c r="F45" s="11">
        <f>B45*D45</f>
        <v>828.73</v>
      </c>
      <c r="J45" s="20">
        <v>8</v>
      </c>
      <c r="K45" s="20" t="s">
        <v>118</v>
      </c>
      <c r="L45" s="25" t="s">
        <v>119</v>
      </c>
      <c r="M45" s="25">
        <v>120</v>
      </c>
    </row>
    <row r="46" spans="1:13" ht="12.75">
      <c r="A46" s="47" t="s">
        <v>93</v>
      </c>
      <c r="B46" s="47"/>
      <c r="C46" s="47"/>
      <c r="D46" s="48"/>
      <c r="E46" s="47"/>
      <c r="F46" s="48">
        <v>0</v>
      </c>
      <c r="J46" s="20">
        <v>9</v>
      </c>
      <c r="K46" s="20" t="s">
        <v>120</v>
      </c>
      <c r="L46" s="25" t="s">
        <v>121</v>
      </c>
      <c r="M46" s="25">
        <v>180</v>
      </c>
    </row>
    <row r="47" spans="1:13" ht="12.75">
      <c r="A47" s="4" t="s">
        <v>29</v>
      </c>
      <c r="B47" s="4"/>
      <c r="C47" s="10"/>
      <c r="F47" s="32">
        <f>SUM(F38:F46)</f>
        <v>13961.803527567026</v>
      </c>
      <c r="J47" s="20">
        <v>10</v>
      </c>
      <c r="K47" s="20" t="s">
        <v>123</v>
      </c>
      <c r="L47" s="25" t="s">
        <v>121</v>
      </c>
      <c r="M47" s="25">
        <v>294</v>
      </c>
    </row>
    <row r="48" spans="1:13" ht="12.75">
      <c r="A48" s="4" t="s">
        <v>30</v>
      </c>
      <c r="J48" s="20">
        <v>11</v>
      </c>
      <c r="K48" s="20" t="s">
        <v>108</v>
      </c>
      <c r="L48" s="25" t="s">
        <v>124</v>
      </c>
      <c r="M48" s="25">
        <v>160</v>
      </c>
    </row>
    <row r="49" spans="1:13" ht="12.75">
      <c r="A49" t="s">
        <v>31</v>
      </c>
      <c r="B49">
        <v>2367.8</v>
      </c>
      <c r="C49" t="s">
        <v>71</v>
      </c>
      <c r="D49" s="45">
        <v>0.15</v>
      </c>
      <c r="E49" s="7"/>
      <c r="F49" s="11">
        <f>B49*D49</f>
        <v>355.17</v>
      </c>
      <c r="J49" s="20">
        <v>12</v>
      </c>
      <c r="K49" s="20" t="s">
        <v>125</v>
      </c>
      <c r="L49" s="25" t="s">
        <v>126</v>
      </c>
      <c r="M49" s="25">
        <v>51</v>
      </c>
    </row>
    <row r="50" spans="1:13" ht="12.75">
      <c r="A50" t="s">
        <v>32</v>
      </c>
      <c r="F50" s="5"/>
      <c r="J50" s="20">
        <v>13</v>
      </c>
      <c r="K50" s="20" t="s">
        <v>128</v>
      </c>
      <c r="L50" s="25" t="s">
        <v>129</v>
      </c>
      <c r="M50" s="25">
        <v>760</v>
      </c>
    </row>
    <row r="51" spans="1:13" ht="12.75">
      <c r="A51" s="7" t="s">
        <v>79</v>
      </c>
      <c r="F51" s="5"/>
      <c r="J51" s="20">
        <v>14</v>
      </c>
      <c r="K51" s="20" t="s">
        <v>130</v>
      </c>
      <c r="L51" s="25" t="s">
        <v>131</v>
      </c>
      <c r="M51" s="25">
        <v>800</v>
      </c>
    </row>
    <row r="52" spans="2:13" ht="12.75">
      <c r="B52">
        <v>2367.8</v>
      </c>
      <c r="C52" t="s">
        <v>78</v>
      </c>
      <c r="D52" s="11">
        <v>0.86</v>
      </c>
      <c r="F52" s="11">
        <f>B52*D52</f>
        <v>2036.3080000000002</v>
      </c>
      <c r="J52" s="20">
        <v>15</v>
      </c>
      <c r="K52" s="20" t="s">
        <v>133</v>
      </c>
      <c r="L52" s="25" t="s">
        <v>134</v>
      </c>
      <c r="M52" s="25">
        <v>58.68</v>
      </c>
    </row>
    <row r="53" spans="1:13" ht="12.75">
      <c r="A53" s="4" t="s">
        <v>33</v>
      </c>
      <c r="B53" s="1"/>
      <c r="F53" s="32">
        <f>F49+F52</f>
        <v>2391.478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2367.8</v>
      </c>
      <c r="C56" t="s">
        <v>16</v>
      </c>
      <c r="D56" s="11">
        <v>2.14</v>
      </c>
      <c r="E56" t="s">
        <v>17</v>
      </c>
      <c r="F56" s="11">
        <f>B56*D56</f>
        <v>5067.092000000001</v>
      </c>
      <c r="J56" s="20"/>
      <c r="K56" s="20"/>
      <c r="L56" s="31" t="s">
        <v>69</v>
      </c>
      <c r="M56" s="28">
        <f>SUM(M38:M55)</f>
        <v>4842.18</v>
      </c>
    </row>
    <row r="57" spans="1:6" ht="12.75">
      <c r="A57" s="4" t="s">
        <v>35</v>
      </c>
      <c r="B57" s="1"/>
      <c r="F57" s="32">
        <f>SUM(F56)</f>
        <v>5067.092000000001</v>
      </c>
    </row>
    <row r="58" spans="1:6" ht="12.75">
      <c r="A58" s="52" t="s">
        <v>101</v>
      </c>
      <c r="B58" s="53"/>
      <c r="C58" s="54"/>
      <c r="D58" s="54"/>
      <c r="E58" s="54"/>
      <c r="F58" s="55">
        <v>5090.77</v>
      </c>
    </row>
    <row r="59" spans="1:6" ht="12.75">
      <c r="A59" s="1" t="s">
        <v>36</v>
      </c>
      <c r="B59" s="1"/>
      <c r="F59" s="32">
        <f>F28+F36+F47+F53+F57+F58</f>
        <v>40617.087527567026</v>
      </c>
    </row>
    <row r="60" spans="1:6" ht="12.75">
      <c r="A60" s="1" t="s">
        <v>94</v>
      </c>
      <c r="B60" s="37"/>
      <c r="C60" s="50">
        <v>0.008</v>
      </c>
      <c r="D60" s="1"/>
      <c r="E60" s="1"/>
      <c r="F60" s="32">
        <f>F59*0.8%</f>
        <v>324.93670022053624</v>
      </c>
    </row>
    <row r="61" spans="1:6" ht="15">
      <c r="A61" s="12" t="s">
        <v>38</v>
      </c>
      <c r="B61" s="12"/>
      <c r="C61" s="12"/>
      <c r="D61" s="12"/>
      <c r="E61" s="12"/>
      <c r="F61" s="35">
        <f>F59+F60</f>
        <v>40942.02422778756</v>
      </c>
    </row>
    <row r="62" spans="2:6" ht="12.75">
      <c r="B62" s="38" t="s">
        <v>74</v>
      </c>
      <c r="C62" s="39" t="s">
        <v>75</v>
      </c>
      <c r="D62" s="14" t="s">
        <v>76</v>
      </c>
      <c r="E62" s="14" t="s">
        <v>77</v>
      </c>
      <c r="F62" s="43" t="s">
        <v>96</v>
      </c>
    </row>
    <row r="63" spans="1:6" ht="12.75">
      <c r="A63" s="13"/>
      <c r="B63" s="40">
        <v>41974</v>
      </c>
      <c r="C63" s="41">
        <v>-56579</v>
      </c>
      <c r="D63" s="42">
        <f>F20</f>
        <v>37834.659999999996</v>
      </c>
      <c r="E63" s="42">
        <f>F61</f>
        <v>40942.02422778756</v>
      </c>
      <c r="F63" s="44">
        <f>C63+D63-E63</f>
        <v>-59686.36422778756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2014-02-12T14:21:50Z</cp:lastPrinted>
  <dcterms:created xsi:type="dcterms:W3CDTF">2008-08-18T07:30:19Z</dcterms:created>
  <dcterms:modified xsi:type="dcterms:W3CDTF">2014-02-12T14:31:39Z</dcterms:modified>
  <cp:category/>
  <cp:version/>
  <cp:contentType/>
  <cp:contentStatus/>
</cp:coreProperties>
</file>