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<sst xmlns="http://schemas.openxmlformats.org/spreadsheetml/2006/main" count="150" uniqueCount="122">
  <si>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</si>
  <si>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</si>
  <si>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</si>
  <si>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</si>
  <si>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</si>
  <si>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</si>
  <si>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</si>
  <si>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</si>
  <si>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</si>
  <si>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</si>
  <si>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</si>
  <si>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</si>
  <si>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</si>
  <si>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</si>
  <si>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</si>
  <si>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</si>
  <si>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</si>
  <si>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</si>
  <si>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</si>
  <si>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</si>
  <si>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</si>
  <si>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</si>
  <si>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</si>
  <si>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</si>
  <si>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</si>
  <si>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</si>
  <si>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</si>
  <si>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</si>
  <si>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</si>
  <si>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</si>
  <si>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</si>
  <si>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</si>
  <si>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</si>
  <si>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</si>
  <si>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</si>
  <si>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</si>
  <si>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</si>
  <si>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</si>
  <si>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</si>
  <si>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</si>
  <si>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</si>
  <si>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</si>
  <si>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</si>
  <si>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</si>
  <si>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</si>
  <si>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</si>
  <si>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</si>
  <si>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</si>
  <si>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</si>
  <si>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</si>
  <si>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</si>
  <si>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</si>
  <si>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</si>
  <si>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</si>
  <si>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</si>
  <si>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</si>
  <si>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</si>
  <si>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</si>
  <si>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</si>
  <si>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</si>
  <si>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</si>
  <si>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</si>
  <si>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</si>
  <si>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</si>
  <si>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</si>
  <si>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</si>
  <si>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</si>
  <si>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</si>
  <si>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</si>
  <si>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</si>
  <si>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</si>
  <si>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</si>
  <si>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</si>
  <si>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</si>
  <si>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</si>
  <si>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</si>
  <si>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</si>
  <si>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</si>
  <si>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</si>
  <si>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</si>
  <si>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</si>
  <si>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</si>
  <si>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</si>
  <si>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</si>
  <si>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</si>
  <si>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3.  Материалы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</si>
  <si>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</si>
  <si>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</si>
  <si>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</si>
  <si>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</si>
  <si>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</si>
  <si>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2013 г.</t>
  </si>
  <si>
    <t>1.2 Аренда (Спарк, Детская школа, ООО Пекарь",эр-телеком)</t>
  </si>
  <si>
    <t>ост.на 01.11</t>
  </si>
  <si>
    <t>октябрь</t>
  </si>
  <si>
    <t xml:space="preserve">                    за  октябрь  2013 г.</t>
  </si>
  <si>
    <t>Прочистка канализации п-д1</t>
  </si>
  <si>
    <t>Смена вентиля Д 15 (2шт) п-д2 т.п.</t>
  </si>
  <si>
    <t>Вентиль Д 15</t>
  </si>
  <si>
    <t>2шт</t>
  </si>
  <si>
    <t>Цанга</t>
  </si>
  <si>
    <t>8шт</t>
  </si>
  <si>
    <t>Труба Д 20 м/пл</t>
  </si>
  <si>
    <t>6мп</t>
  </si>
  <si>
    <t>Слив и наполнение системы отопления</t>
  </si>
  <si>
    <t>Смена труб Д 20 м/пл (6мп) п-д2 т.п.</t>
  </si>
  <si>
    <t>Смена труб Д 20 ппр (1мп) кв.24,28</t>
  </si>
  <si>
    <t>Труба Д 20 ппр</t>
  </si>
  <si>
    <t>1мп</t>
  </si>
  <si>
    <t>Муфта 20</t>
  </si>
  <si>
    <t>1шт</t>
  </si>
  <si>
    <t>Уголок 20</t>
  </si>
  <si>
    <t>Ремонт мягкой кровли (70м2) п-д3</t>
  </si>
  <si>
    <t>Стеклоизол</t>
  </si>
  <si>
    <t>7 рул.</t>
  </si>
  <si>
    <t>Газ-пропан</t>
  </si>
  <si>
    <t>50кг</t>
  </si>
  <si>
    <t>Мастика</t>
  </si>
  <si>
    <t>30 кг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</si>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</sst>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95</v>
      </c>
    </row>
    <row r="3" spans="2:13" ht="12.75">
      <c r="B3" s="1" t="s">
        <v>84</v>
      </c>
      <c r="C3" s="8" t="s">
        <v>94</v>
      </c>
      <c r="D3" s="8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3380.9</v>
      </c>
      <c r="F7" t="s">
        <v>73</v>
      </c>
      <c r="J7" s="15"/>
      <c r="K7" s="15" t="s">
        <v>50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716.6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1828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2613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282</v>
      </c>
      <c r="F12" t="s">
        <v>73</v>
      </c>
      <c r="J12" s="16"/>
      <c r="K12" s="18" t="s">
        <v>54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39626.68</v>
      </c>
      <c r="J16" s="15" t="s">
        <v>60</v>
      </c>
      <c r="K16" s="26" t="s">
        <v>61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40858.97</v>
      </c>
      <c r="J17" s="16" t="s">
        <v>62</v>
      </c>
      <c r="K17" s="18" t="s">
        <v>63</v>
      </c>
      <c r="L17" s="23">
        <v>4.18</v>
      </c>
      <c r="M17" s="33">
        <f t="shared" si="0"/>
        <v>448.2231555999999</v>
      </c>
    </row>
    <row r="18" spans="2:13" ht="12.75">
      <c r="B18" t="s">
        <v>11</v>
      </c>
      <c r="F18" s="9">
        <f>F17/F16</f>
        <v>1.031097482807038</v>
      </c>
      <c r="J18" s="20"/>
      <c r="K18" s="27" t="s">
        <v>64</v>
      </c>
      <c r="L18" s="28">
        <f>SUM(L7:L17)</f>
        <v>18.18</v>
      </c>
      <c r="M18" s="34">
        <f>SUM(M7:M17)</f>
        <v>1949.4490355999997</v>
      </c>
    </row>
    <row r="19" spans="1:11" ht="12.75">
      <c r="A19" s="7" t="s">
        <v>92</v>
      </c>
      <c r="B19" s="7"/>
      <c r="C19" s="7"/>
      <c r="D19" s="7"/>
      <c r="E19" s="7"/>
      <c r="F19" s="5">
        <v>2640.31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43499.28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97</v>
      </c>
      <c r="L23" s="25">
        <v>1.62</v>
      </c>
      <c r="M23" s="33">
        <f>L23*89.21*1.202*1.15</f>
        <v>199.77027245999994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9.3</v>
      </c>
      <c r="M24" s="33">
        <f aca="true" t="shared" si="1" ref="M24:M34">L24*89.21*1.202*1.15</f>
        <v>1146.8293419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104</v>
      </c>
      <c r="L25" s="25">
        <v>19.34</v>
      </c>
      <c r="M25" s="33">
        <f t="shared" si="1"/>
        <v>2384.9117712199995</v>
      </c>
    </row>
    <row r="26" spans="1:13" ht="12.75">
      <c r="A26" s="6" t="s">
        <v>18</v>
      </c>
      <c r="D26" t="s">
        <v>83</v>
      </c>
      <c r="F26" s="5">
        <v>1913.58</v>
      </c>
      <c r="J26" s="20">
        <v>5</v>
      </c>
      <c r="K26" s="20" t="s">
        <v>106</v>
      </c>
      <c r="L26" s="25">
        <v>0.89</v>
      </c>
      <c r="M26" s="33">
        <f t="shared" si="1"/>
        <v>109.75033486999999</v>
      </c>
    </row>
    <row r="27" spans="1:13" ht="12.75">
      <c r="A27" s="6" t="s">
        <v>85</v>
      </c>
      <c r="F27" s="5">
        <v>0</v>
      </c>
      <c r="J27" s="20">
        <v>6</v>
      </c>
      <c r="K27" s="20" t="s">
        <v>112</v>
      </c>
      <c r="L27" s="25">
        <v>102.53</v>
      </c>
      <c r="M27" s="33">
        <f t="shared" si="1"/>
        <v>12643.485206989997</v>
      </c>
    </row>
    <row r="28" spans="1:13" ht="12.75">
      <c r="A28" s="4" t="s">
        <v>38</v>
      </c>
      <c r="F28" s="32">
        <f>F25+F26+F27</f>
        <v>7695.2</v>
      </c>
      <c r="J28" s="20">
        <v>7</v>
      </c>
      <c r="K28" s="20" t="s">
        <v>119</v>
      </c>
      <c r="L28" s="25">
        <v>0.35</v>
      </c>
      <c r="M28" s="33">
        <f t="shared" si="1"/>
        <v>43.16024404999999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3651.3720000000003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309.99999999999994</v>
      </c>
      <c r="C32" t="s">
        <v>20</v>
      </c>
      <c r="D32" s="5">
        <v>3.31</v>
      </c>
      <c r="E32" t="s">
        <v>17</v>
      </c>
      <c r="F32" s="5">
        <v>1026.1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716.6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4677.472</v>
      </c>
      <c r="J35" s="20"/>
      <c r="K35" s="30" t="s">
        <v>64</v>
      </c>
      <c r="L35" s="28">
        <f>SUM(L22:L34)</f>
        <v>143.69</v>
      </c>
      <c r="M35" s="34">
        <f>SUM(M22:M34)</f>
        <v>17719.129907269995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156985</v>
      </c>
      <c r="D37">
        <v>219171.6</v>
      </c>
      <c r="E37">
        <v>3380.9</v>
      </c>
      <c r="F37" s="35">
        <f>C37/D37*E37</f>
        <v>2421.621170352363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126360</v>
      </c>
      <c r="D38">
        <v>219171.6</v>
      </c>
      <c r="E38">
        <v>3380.9</v>
      </c>
      <c r="F38" s="35">
        <f>C38/D38*E38</f>
        <v>1949.2056635074985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17719.129907269995</v>
      </c>
      <c r="J39" s="20">
        <v>1</v>
      </c>
      <c r="K39" s="20" t="s">
        <v>98</v>
      </c>
      <c r="L39" s="25" t="s">
        <v>99</v>
      </c>
      <c r="M39" s="25">
        <v>300</v>
      </c>
    </row>
    <row r="40" spans="1:13" ht="12.75">
      <c r="A40" t="s">
        <v>80</v>
      </c>
      <c r="F40" s="5"/>
      <c r="J40" s="20">
        <v>2</v>
      </c>
      <c r="K40" s="20" t="s">
        <v>100</v>
      </c>
      <c r="L40" s="25" t="s">
        <v>101</v>
      </c>
      <c r="M40" s="25">
        <v>640</v>
      </c>
    </row>
    <row r="41" spans="2:13" ht="12.75">
      <c r="B41">
        <v>3380.9</v>
      </c>
      <c r="C41" t="s">
        <v>16</v>
      </c>
      <c r="D41" s="5"/>
      <c r="F41" s="11">
        <v>0</v>
      </c>
      <c r="J41" s="20">
        <v>3</v>
      </c>
      <c r="K41" s="20" t="s">
        <v>102</v>
      </c>
      <c r="L41" s="25" t="s">
        <v>103</v>
      </c>
      <c r="M41" s="25">
        <v>240</v>
      </c>
    </row>
    <row r="42" spans="1:13" ht="12.75">
      <c r="A42" t="s">
        <v>26</v>
      </c>
      <c r="F42" s="11">
        <f>M50</f>
        <v>8221.6</v>
      </c>
      <c r="J42" s="20">
        <v>4</v>
      </c>
      <c r="K42" s="20" t="s">
        <v>107</v>
      </c>
      <c r="L42" s="25" t="s">
        <v>108</v>
      </c>
      <c r="M42" s="25">
        <v>55</v>
      </c>
    </row>
    <row r="43" spans="1:13" ht="12.75">
      <c r="A43" t="s">
        <v>27</v>
      </c>
      <c r="F43" s="5"/>
      <c r="J43" s="20">
        <v>6</v>
      </c>
      <c r="K43" s="20" t="s">
        <v>109</v>
      </c>
      <c r="L43" s="25" t="s">
        <v>110</v>
      </c>
      <c r="M43" s="25">
        <v>55</v>
      </c>
    </row>
    <row r="44" spans="1:13" ht="12.75">
      <c r="A44" t="s">
        <v>28</v>
      </c>
      <c r="F44" s="5"/>
      <c r="J44" s="20">
        <v>7</v>
      </c>
      <c r="K44" s="20" t="s">
        <v>111</v>
      </c>
      <c r="L44" s="25" t="s">
        <v>99</v>
      </c>
      <c r="M44" s="25">
        <v>12</v>
      </c>
    </row>
    <row r="45" spans="2:13" ht="12.75">
      <c r="B45">
        <v>3380.9</v>
      </c>
      <c r="C45" t="s">
        <v>16</v>
      </c>
      <c r="D45" s="11">
        <v>0.29</v>
      </c>
      <c r="E45" t="s">
        <v>17</v>
      </c>
      <c r="F45" s="11">
        <f>B45*D45</f>
        <v>980.461</v>
      </c>
      <c r="J45" s="20">
        <v>8</v>
      </c>
      <c r="K45" s="20" t="s">
        <v>113</v>
      </c>
      <c r="L45" s="25" t="s">
        <v>114</v>
      </c>
      <c r="M45" s="25">
        <v>4102</v>
      </c>
    </row>
    <row r="46" spans="1:13" ht="12.75">
      <c r="A46" s="45" t="s">
        <v>90</v>
      </c>
      <c r="B46" s="45"/>
      <c r="C46" s="45"/>
      <c r="D46" s="46"/>
      <c r="E46" s="45"/>
      <c r="F46" s="46">
        <v>0</v>
      </c>
      <c r="J46" s="20">
        <v>9</v>
      </c>
      <c r="K46" s="20" t="s">
        <v>115</v>
      </c>
      <c r="L46" s="25" t="s">
        <v>116</v>
      </c>
      <c r="M46" s="25">
        <v>775</v>
      </c>
    </row>
    <row r="47" spans="1:13" ht="12.75">
      <c r="A47" s="4" t="s">
        <v>29</v>
      </c>
      <c r="B47" s="10"/>
      <c r="C47" s="10"/>
      <c r="F47" s="32">
        <f>SUM(F37:F46)</f>
        <v>31292.017741129854</v>
      </c>
      <c r="J47" s="20">
        <v>10</v>
      </c>
      <c r="K47" s="20" t="s">
        <v>117</v>
      </c>
      <c r="L47" s="25" t="s">
        <v>118</v>
      </c>
      <c r="M47" s="25">
        <v>2010</v>
      </c>
    </row>
    <row r="48" spans="1:13" ht="12.75">
      <c r="A48" s="4" t="s">
        <v>30</v>
      </c>
      <c r="F48" s="5"/>
      <c r="J48" s="20">
        <v>11</v>
      </c>
      <c r="K48" s="20" t="s">
        <v>120</v>
      </c>
      <c r="L48" s="25" t="s">
        <v>121</v>
      </c>
      <c r="M48" s="25">
        <v>32.6</v>
      </c>
    </row>
    <row r="49" spans="1:13" ht="12.75">
      <c r="A49" t="s">
        <v>31</v>
      </c>
      <c r="B49">
        <v>3380.9</v>
      </c>
      <c r="C49" t="s">
        <v>73</v>
      </c>
      <c r="D49" s="5">
        <v>0.12</v>
      </c>
      <c r="E49" t="s">
        <v>17</v>
      </c>
      <c r="F49" s="11">
        <f>B49*D49</f>
        <v>405.70799999999997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71</v>
      </c>
      <c r="M50" s="34">
        <f>SUM(M39:M49)</f>
        <v>8221.6</v>
      </c>
    </row>
    <row r="51" spans="1:6" ht="12.75">
      <c r="A51" s="7" t="s">
        <v>81</v>
      </c>
      <c r="F51" s="5"/>
    </row>
    <row r="52" spans="2:6" ht="12.75">
      <c r="B52">
        <v>3380.9</v>
      </c>
      <c r="C52" t="s">
        <v>16</v>
      </c>
      <c r="D52" s="11">
        <v>0.67</v>
      </c>
      <c r="E52" t="s">
        <v>17</v>
      </c>
      <c r="F52" s="11">
        <f>B52*D52</f>
        <v>2265.203</v>
      </c>
    </row>
    <row r="53" spans="1:6" ht="12.75">
      <c r="A53" s="4" t="s">
        <v>33</v>
      </c>
      <c r="F53" s="32">
        <f>F49+F52</f>
        <v>2670.911</v>
      </c>
    </row>
    <row r="54" spans="1:6" ht="12.75">
      <c r="A54" s="4" t="s">
        <v>34</v>
      </c>
      <c r="F54" s="5"/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3380.9</v>
      </c>
      <c r="C56" t="s">
        <v>16</v>
      </c>
      <c r="D56" s="11">
        <v>1.89</v>
      </c>
      <c r="E56" t="s">
        <v>17</v>
      </c>
      <c r="F56" s="11">
        <f>B56*D56</f>
        <v>6389.901</v>
      </c>
    </row>
    <row r="57" spans="1:6" ht="12.75">
      <c r="A57" s="4" t="s">
        <v>36</v>
      </c>
      <c r="F57" s="32">
        <f>SUM(F56)</f>
        <v>6389.901</v>
      </c>
    </row>
    <row r="58" spans="1:6" ht="12.75">
      <c r="A58" s="1" t="s">
        <v>37</v>
      </c>
      <c r="B58" s="1"/>
      <c r="F58" s="32">
        <f>F28+F35+F47+F53+F57</f>
        <v>52725.501741129854</v>
      </c>
    </row>
    <row r="59" spans="1:6" ht="12.75">
      <c r="A59" s="1" t="s">
        <v>39</v>
      </c>
      <c r="B59" s="37">
        <v>0.008</v>
      </c>
      <c r="C59" s="1"/>
      <c r="D59" s="1"/>
      <c r="E59" s="1"/>
      <c r="F59" s="32">
        <f>F58*0.8%</f>
        <v>421.80401392903883</v>
      </c>
    </row>
    <row r="60" spans="1:6" ht="15">
      <c r="A60" s="12" t="s">
        <v>40</v>
      </c>
      <c r="B60" s="12"/>
      <c r="C60" s="12"/>
      <c r="D60" s="12"/>
      <c r="E60" s="12"/>
      <c r="F60" s="36">
        <f>F58+F59</f>
        <v>53147.30575505889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93</v>
      </c>
    </row>
    <row r="62" spans="1:6" ht="12.75">
      <c r="A62" s="13"/>
      <c r="B62" s="40">
        <v>41548</v>
      </c>
      <c r="C62" s="41">
        <v>162876</v>
      </c>
      <c r="D62" s="43">
        <f>F20</f>
        <v>43499.28</v>
      </c>
      <c r="E62" s="43">
        <f>F60</f>
        <v>53147.30575505889</v>
      </c>
      <c r="F62" s="44">
        <f>C62+D62-E62</f>
        <v>153227.9742449411</v>
      </c>
    </row>
    <row r="74" ht="12.75">
      <c r="G74" s="7"/>
    </row>
    <row r="80" spans="8:9" ht="12.75"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2013-10-31T12:13:26Z</cp:lastPrinted>
  <dcterms:created xsi:type="dcterms:W3CDTF">2008-08-18T07:30:19Z</dcterms:created>
  <dcterms:modified xsi:type="dcterms:W3CDTF">2013-12-18T11:58:54Z</dcterms:modified>
  <cp:category/>
  <cp:version/>
  <cp:contentType/>
  <cp:contentStatus/>
</cp:coreProperties>
</file>