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<sst xmlns="http://schemas.openxmlformats.org/spreadsheetml/2006/main" count="138" uniqueCount="109">
  <si>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</si>
  <si>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</si>
  <si>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</si>
  <si>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</si>
  <si>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</si>
  <si>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</si>
  <si>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</si>
  <si>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</si>
  <si>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</si>
  <si>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</si>
  <si>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</si>
  <si>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</si>
  <si>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</si>
  <si>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</si>
  <si>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</si>
  <si>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</si>
  <si>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</si>
  <si>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</si>
  <si>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</si>
  <si>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</si>
  <si>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</si>
  <si>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</si>
  <si>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</si>
  <si>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</si>
  <si>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</si>
  <si>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</si>
  <si>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</si>
  <si>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</si>
  <si>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</si>
  <si>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</si>
  <si>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</si>
  <si>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</si>
  <si>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</si>
  <si>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</si>
  <si>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</si>
  <si>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</si>
  <si>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</si>
  <si>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</si>
  <si>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</si>
  <si>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</si>
  <si>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</si>
  <si>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</si>
  <si>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</si>
  <si>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</si>
  <si>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</si>
  <si>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</si>
  <si>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</si>
  <si>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</si>
  <si>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</si>
  <si>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</si>
  <si>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</si>
  <si>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</si>
  <si>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</si>
  <si>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</si>
  <si>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</si>
  <si>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</si>
  <si>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</si>
  <si>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</si>
  <si>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</si>
  <si>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</si>
  <si>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</si>
  <si>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</si>
  <si>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</si>
  <si>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</si>
  <si>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</si>
  <si>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</si>
  <si>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</si>
  <si>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</si>
  <si>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</si>
  <si>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</si>
  <si>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</si>
  <si>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</si>
  <si>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</si>
  <si>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</si>
  <si>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</si>
  <si>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</si>
  <si>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</si>
  <si>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</si>
  <si>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</si>
  <si>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</si>
  <si>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</si>
  <si>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</si>
  <si>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</si>
  <si>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</si>
  <si>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</si>
  <si>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</si>
  <si>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</si>
  <si>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</si>
  <si>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</si>
  <si>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</si>
  <si>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</si>
  <si>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</si>
  <si>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Лампа</t>
  </si>
  <si>
    <t>1шт</t>
  </si>
  <si>
    <t>ост.на 01.12.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</si>
  <si>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</si>
  <si>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</si>
  <si>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</si>
  <si>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</si>
  <si>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Регулировка ЦО при пуске</t>
  </si>
  <si>
    <t>Смена вентиля Д 15 (1шт) кв.6</t>
  </si>
  <si>
    <t>Вентиль Д 15</t>
  </si>
  <si>
    <t>К/гайка 15</t>
  </si>
  <si>
    <t>Муфта 15</t>
  </si>
  <si>
    <t>Сгон 15</t>
  </si>
  <si>
    <t>Смена сгона Д 15 (1шт) кв.6</t>
  </si>
  <si>
    <t>Смена ламп (2шт)</t>
  </si>
  <si>
    <t>2шт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</si>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</sst>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8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1573.6</v>
      </c>
      <c r="F7" t="s">
        <v>72</v>
      </c>
      <c r="J7" s="15"/>
      <c r="K7" s="15" t="s">
        <v>49</v>
      </c>
      <c r="L7" s="21">
        <v>3</v>
      </c>
      <c r="M7" s="34">
        <f>L7*89.21*1.202</f>
        <v>321.69126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72</v>
      </c>
      <c r="J10" s="16"/>
      <c r="K10" s="18" t="s">
        <v>54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4">
        <v>3</v>
      </c>
      <c r="K11" s="17" t="s">
        <v>52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6"/>
      <c r="K12" s="18" t="s">
        <v>53</v>
      </c>
      <c r="L12" s="23">
        <v>4</v>
      </c>
      <c r="M12" s="34">
        <f t="shared" si="0"/>
        <v>428.92168</v>
      </c>
    </row>
    <row r="13" spans="10:13" ht="12.75">
      <c r="J13" s="20">
        <v>4</v>
      </c>
      <c r="K13" s="19" t="s">
        <v>55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4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59</v>
      </c>
      <c r="K16" s="26" t="s">
        <v>60</v>
      </c>
      <c r="L16" s="21">
        <v>1.66</v>
      </c>
      <c r="M16" s="34">
        <f t="shared" si="0"/>
        <v>178.00249719999997</v>
      </c>
    </row>
    <row r="17" spans="1:13" ht="12.75">
      <c r="A17" t="s">
        <v>10</v>
      </c>
      <c r="F17" s="5">
        <v>21262.75</v>
      </c>
      <c r="J17" s="16" t="s">
        <v>61</v>
      </c>
      <c r="K17" s="18" t="s">
        <v>62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1.1546335490072033</v>
      </c>
      <c r="J18" s="20"/>
      <c r="K18" s="27" t="s">
        <v>63</v>
      </c>
      <c r="L18" s="28">
        <f>SUM(L7:L17)</f>
        <v>8.66</v>
      </c>
      <c r="M18" s="35">
        <f>SUM(M7:M17)</f>
        <v>928.6154372</v>
      </c>
    </row>
    <row r="19" spans="1:11" ht="12.75">
      <c r="A19" t="s">
        <v>91</v>
      </c>
      <c r="F19" s="5">
        <v>862.5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22125.25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</v>
      </c>
      <c r="M22" s="34">
        <f aca="true" t="shared" si="1" ref="M22:M29">L22*89.21*1.202*1.15</f>
        <v>123.31498299999998</v>
      </c>
    </row>
    <row r="23" spans="10:13" ht="12.75">
      <c r="J23" s="20">
        <v>2</v>
      </c>
      <c r="K23" s="20" t="s">
        <v>99</v>
      </c>
      <c r="L23" s="25">
        <v>8</v>
      </c>
      <c r="M23" s="34">
        <f t="shared" si="1"/>
        <v>986.5198639999999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0.81</v>
      </c>
      <c r="M24" s="34">
        <f t="shared" si="1"/>
        <v>99.88513622999997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105</v>
      </c>
      <c r="L25" s="25">
        <v>0.28</v>
      </c>
      <c r="M25" s="34">
        <f t="shared" si="1"/>
        <v>34.528195239999995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 t="s">
        <v>106</v>
      </c>
      <c r="L26" s="25">
        <v>0.14</v>
      </c>
      <c r="M26" s="34">
        <f t="shared" si="1"/>
        <v>17.264097619999998</v>
      </c>
    </row>
    <row r="27" spans="1:13" ht="12.75">
      <c r="A27" s="6" t="s">
        <v>97</v>
      </c>
      <c r="F27" s="5">
        <v>0</v>
      </c>
      <c r="J27" s="20">
        <v>6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1699.488</v>
      </c>
      <c r="J30" s="20"/>
      <c r="K30" s="30" t="s">
        <v>63</v>
      </c>
      <c r="L30" s="28">
        <f>SUM(L22:L29)</f>
        <v>10.23</v>
      </c>
      <c r="M30" s="35">
        <f>SUM(M22:M29)</f>
        <v>1261.51227609</v>
      </c>
    </row>
    <row r="31" spans="1:11" ht="12.75">
      <c r="A31" t="s">
        <v>85</v>
      </c>
      <c r="K31" s="1" t="s">
        <v>67</v>
      </c>
    </row>
    <row r="32" spans="2:13" ht="12.75">
      <c r="B32">
        <f>F32/D32</f>
        <v>476.99999999999994</v>
      </c>
      <c r="C32" t="s">
        <v>20</v>
      </c>
      <c r="D32" s="5">
        <v>3.31</v>
      </c>
      <c r="E32" t="s">
        <v>17</v>
      </c>
      <c r="F32" s="5">
        <v>1578.87</v>
      </c>
      <c r="J32" s="22" t="s">
        <v>40</v>
      </c>
      <c r="K32" s="22"/>
      <c r="L32" s="22" t="s">
        <v>68</v>
      </c>
      <c r="M32" s="22" t="s">
        <v>46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41</v>
      </c>
      <c r="K33" s="23" t="s">
        <v>42</v>
      </c>
      <c r="L33" s="23"/>
      <c r="M33" s="23" t="s">
        <v>69</v>
      </c>
    </row>
    <row r="34" spans="1:13" ht="12.75">
      <c r="A34" t="s">
        <v>87</v>
      </c>
      <c r="B34">
        <v>24</v>
      </c>
      <c r="C34" t="s">
        <v>88</v>
      </c>
      <c r="D34" s="5">
        <v>26.5</v>
      </c>
      <c r="F34" s="5">
        <f>B34*D34</f>
        <v>636</v>
      </c>
      <c r="J34" s="23">
        <v>1</v>
      </c>
      <c r="K34" s="45" t="s">
        <v>101</v>
      </c>
      <c r="L34" s="23" t="s">
        <v>93</v>
      </c>
      <c r="M34" s="23">
        <v>150</v>
      </c>
    </row>
    <row r="35" spans="1:13" ht="12.75">
      <c r="A35" s="4" t="s">
        <v>21</v>
      </c>
      <c r="B35" s="10"/>
      <c r="C35" s="10"/>
      <c r="F35" s="33">
        <f>SUM(F30:F34)</f>
        <v>3914.358</v>
      </c>
      <c r="J35" s="23">
        <v>2</v>
      </c>
      <c r="K35" s="45" t="s">
        <v>102</v>
      </c>
      <c r="L35" s="23" t="s">
        <v>93</v>
      </c>
      <c r="M35" s="23">
        <v>7</v>
      </c>
    </row>
    <row r="36" spans="1:13" ht="12.75">
      <c r="A36" s="4" t="s">
        <v>22</v>
      </c>
      <c r="B36" s="4"/>
      <c r="J36" s="23">
        <v>3</v>
      </c>
      <c r="K36" s="45" t="s">
        <v>103</v>
      </c>
      <c r="L36" s="23" t="s">
        <v>93</v>
      </c>
      <c r="M36" s="23">
        <v>12</v>
      </c>
    </row>
    <row r="37" spans="1:13" ht="12.75">
      <c r="A37" t="s">
        <v>23</v>
      </c>
      <c r="C37">
        <v>151195</v>
      </c>
      <c r="D37">
        <v>219171.6</v>
      </c>
      <c r="E37">
        <v>1537.6</v>
      </c>
      <c r="F37" s="36">
        <f>C37/D37*E37</f>
        <v>1060.7096539880167</v>
      </c>
      <c r="J37" s="23">
        <v>4</v>
      </c>
      <c r="K37" s="45" t="s">
        <v>104</v>
      </c>
      <c r="L37" s="23" t="s">
        <v>93</v>
      </c>
      <c r="M37" s="23">
        <v>11</v>
      </c>
    </row>
    <row r="38" spans="1:13" ht="12.75">
      <c r="A38" t="s">
        <v>24</v>
      </c>
      <c r="C38">
        <v>132457</v>
      </c>
      <c r="D38">
        <v>219171.6</v>
      </c>
      <c r="E38">
        <v>1537.6</v>
      </c>
      <c r="F38" s="36">
        <f>C38/D38*E38</f>
        <v>929.253074759686</v>
      </c>
      <c r="J38" s="23">
        <v>5</v>
      </c>
      <c r="K38" s="45" t="s">
        <v>92</v>
      </c>
      <c r="L38" s="23" t="s">
        <v>107</v>
      </c>
      <c r="M38" s="23">
        <v>13.04</v>
      </c>
    </row>
    <row r="39" spans="1:13" ht="12.75">
      <c r="A39" t="s">
        <v>25</v>
      </c>
      <c r="F39" s="11">
        <f>M30</f>
        <v>1261.51227609</v>
      </c>
      <c r="J39" s="23">
        <v>6</v>
      </c>
      <c r="K39" s="45"/>
      <c r="L39" s="23"/>
      <c r="M39" s="23"/>
    </row>
    <row r="40" spans="1:13" ht="12.75">
      <c r="A40" t="s">
        <v>79</v>
      </c>
      <c r="J40" s="23">
        <v>7</v>
      </c>
      <c r="K40" s="45"/>
      <c r="L40" s="23"/>
      <c r="M40" s="23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3">
        <v>8</v>
      </c>
      <c r="K41" s="45"/>
      <c r="L41" s="23"/>
      <c r="M41" s="23"/>
    </row>
    <row r="42" spans="1:13" ht="12.75">
      <c r="A42" t="s">
        <v>26</v>
      </c>
      <c r="F42" s="11">
        <f>M53</f>
        <v>193.04</v>
      </c>
      <c r="J42" s="23">
        <v>9</v>
      </c>
      <c r="K42" s="45"/>
      <c r="L42" s="23"/>
      <c r="M42" s="23"/>
    </row>
    <row r="43" spans="1:13" ht="12.75">
      <c r="A43" t="s">
        <v>27</v>
      </c>
      <c r="F43" s="5"/>
      <c r="J43" s="25">
        <v>10</v>
      </c>
      <c r="K43" s="46"/>
      <c r="L43" s="25"/>
      <c r="M43" s="25"/>
    </row>
    <row r="44" spans="1:13" ht="12.75">
      <c r="A44" t="s">
        <v>28</v>
      </c>
      <c r="F44" s="5"/>
      <c r="J44" s="25">
        <v>11</v>
      </c>
      <c r="K44" s="46"/>
      <c r="L44" s="25"/>
      <c r="M44" s="25"/>
    </row>
    <row r="45" spans="2:13" ht="12.75">
      <c r="B45">
        <v>1573.6</v>
      </c>
      <c r="C45" t="s">
        <v>16</v>
      </c>
      <c r="D45" s="11">
        <v>0.79</v>
      </c>
      <c r="E45" t="s">
        <v>17</v>
      </c>
      <c r="F45" s="11">
        <f>B45*D45</f>
        <v>1243.144</v>
      </c>
      <c r="J45" s="25">
        <v>12</v>
      </c>
      <c r="K45" s="46"/>
      <c r="L45" s="25"/>
      <c r="M45" s="25"/>
    </row>
    <row r="46" spans="1:13" ht="12.75">
      <c r="A46" t="s">
        <v>89</v>
      </c>
      <c r="D46" s="11"/>
      <c r="F46" s="11">
        <v>0</v>
      </c>
      <c r="J46" s="25">
        <v>13</v>
      </c>
      <c r="K46" s="46"/>
      <c r="L46" s="25"/>
      <c r="M46" s="25"/>
    </row>
    <row r="47" spans="1:13" ht="12.75">
      <c r="A47" s="4" t="s">
        <v>29</v>
      </c>
      <c r="B47" s="10"/>
      <c r="C47" s="10"/>
      <c r="F47" s="33">
        <f>SUM(F37:F46)</f>
        <v>4687.659004837703</v>
      </c>
      <c r="J47" s="25">
        <v>14</v>
      </c>
      <c r="K47" s="46"/>
      <c r="L47" s="25"/>
      <c r="M47" s="25"/>
    </row>
    <row r="48" spans="1:13" ht="12.75">
      <c r="A48" s="4" t="s">
        <v>30</v>
      </c>
      <c r="F48" s="5"/>
      <c r="J48" s="25">
        <v>15</v>
      </c>
      <c r="K48" s="46"/>
      <c r="L48" s="25"/>
      <c r="M48" s="25"/>
    </row>
    <row r="49" spans="1:13" ht="12.75">
      <c r="A49" t="s">
        <v>31</v>
      </c>
      <c r="B49">
        <v>1573.6</v>
      </c>
      <c r="C49" t="s">
        <v>72</v>
      </c>
      <c r="D49" s="5">
        <v>0.13</v>
      </c>
      <c r="E49" t="s">
        <v>17</v>
      </c>
      <c r="F49" s="11">
        <f>B49*D49</f>
        <v>204.56799999999998</v>
      </c>
      <c r="J49" s="25">
        <v>16</v>
      </c>
      <c r="K49" s="46"/>
      <c r="L49" s="25"/>
      <c r="M49" s="25"/>
    </row>
    <row r="50" spans="1:13" ht="12.75">
      <c r="A50" t="s">
        <v>32</v>
      </c>
      <c r="F50" s="5"/>
      <c r="J50" s="25">
        <v>17</v>
      </c>
      <c r="K50" s="46"/>
      <c r="L50" s="25"/>
      <c r="M50" s="25"/>
    </row>
    <row r="51" spans="1:13" ht="12.75">
      <c r="A51" s="7" t="s">
        <v>80</v>
      </c>
      <c r="F51" s="5"/>
      <c r="J51" s="25">
        <v>18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0.93</v>
      </c>
      <c r="E52" t="s">
        <v>17</v>
      </c>
      <c r="F52" s="11">
        <f>B52*D52</f>
        <v>1463.448</v>
      </c>
      <c r="J52" s="25">
        <v>19</v>
      </c>
      <c r="K52" s="46"/>
      <c r="L52" s="25"/>
      <c r="M52" s="25"/>
    </row>
    <row r="53" spans="1:13" ht="12.75">
      <c r="A53" s="4" t="s">
        <v>33</v>
      </c>
      <c r="F53" s="33">
        <f>F49+F52</f>
        <v>1668.016</v>
      </c>
      <c r="J53" s="20"/>
      <c r="K53" s="20"/>
      <c r="L53" s="31" t="s">
        <v>70</v>
      </c>
      <c r="M53" s="35">
        <f>SUM(M34:M52)</f>
        <v>193.04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2.87</v>
      </c>
      <c r="E56" t="s">
        <v>17</v>
      </c>
      <c r="F56" s="11">
        <f>B56*D56</f>
        <v>4516.232</v>
      </c>
      <c r="G56" s="7"/>
      <c r="H56" s="7"/>
    </row>
    <row r="57" spans="1:6" ht="12.75">
      <c r="A57" s="4" t="s">
        <v>36</v>
      </c>
      <c r="F57" s="33">
        <f>SUM(F56)</f>
        <v>4516.232</v>
      </c>
    </row>
    <row r="58" spans="1:6" ht="12.75">
      <c r="A58" s="1" t="s">
        <v>37</v>
      </c>
      <c r="B58" s="1"/>
      <c r="F58" s="8">
        <f>F28+F35+F47+F53+F57</f>
        <v>21524.675004837703</v>
      </c>
    </row>
    <row r="59" spans="1:6" ht="12.75">
      <c r="A59" s="1" t="s">
        <v>108</v>
      </c>
      <c r="B59" s="37"/>
      <c r="C59" s="37">
        <v>0.008</v>
      </c>
      <c r="D59" s="1"/>
      <c r="E59" s="1"/>
      <c r="F59" s="33">
        <f>F58*0.8%</f>
        <v>172.19740003870163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21696.872404876405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</row>
    <row r="62" spans="1:6" ht="12.75">
      <c r="A62" s="13"/>
      <c r="B62" s="40">
        <v>41944</v>
      </c>
      <c r="C62" s="41">
        <v>-162281</v>
      </c>
      <c r="D62" s="43">
        <f>F20</f>
        <v>22125.25</v>
      </c>
      <c r="E62" s="43">
        <f>F60</f>
        <v>21696.872404876405</v>
      </c>
      <c r="F62" s="44">
        <f>C62+D62-E62</f>
        <v>-161852.6224048764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2014-01-20T10:28:26Z</cp:lastPrinted>
  <dcterms:created xsi:type="dcterms:W3CDTF">2008-08-18T07:30:19Z</dcterms:created>
  <dcterms:modified xsi:type="dcterms:W3CDTF">2014-01-28T13:36:46Z</dcterms:modified>
  <cp:category/>
  <cp:version/>
  <cp:contentType/>
  <cp:contentStatus/>
</cp:coreProperties>
</file>