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<sst xmlns="http://schemas.openxmlformats.org/spreadsheetml/2006/main" count="122" uniqueCount="97">
  <si>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</si>
  <si>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</si>
  <si>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</si>
  <si>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</si>
  <si>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</si>
  <si>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</si>
  <si>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</si>
  <si>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</si>
  <si>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</si>
  <si>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</si>
  <si>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</si>
  <si>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</si>
  <si>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</si>
  <si>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</si>
  <si>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</si>
  <si>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</si>
  <si>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</si>
  <si>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</si>
  <si>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</si>
  <si>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</si>
  <si>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</si>
  <si>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</si>
  <si>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</si>
  <si>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</si>
  <si>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</si>
  <si>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</si>
  <si>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</si>
  <si>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</si>
  <si>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</si>
  <si>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</si>
  <si>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</si>
  <si>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</si>
  <si>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</si>
  <si>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</si>
  <si>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</si>
  <si>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</si>
  <si>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</si>
  <si>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</si>
  <si>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</si>
  <si>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</si>
  <si>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</si>
  <si>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</si>
  <si>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</si>
  <si>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</si>
  <si>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</si>
  <si>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</si>
  <si>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</si>
  <si>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</si>
  <si>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</si>
  <si>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</si>
  <si>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</si>
  <si>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</si>
  <si>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</si>
  <si>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</si>
  <si>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</si>
  <si>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</si>
  <si>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</si>
  <si>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</si>
  <si>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</si>
  <si>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</si>
  <si>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</si>
  <si>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</si>
  <si>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</si>
  <si>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</si>
  <si>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</si>
  <si>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</si>
  <si>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</si>
  <si>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</si>
  <si>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</si>
  <si>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</si>
  <si>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</si>
  <si>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</si>
  <si>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</si>
  <si>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</si>
  <si>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</si>
  <si>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</si>
  <si>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</si>
  <si>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</si>
  <si>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</si>
  <si>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</si>
  <si>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</si>
  <si>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</si>
  <si>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</si>
  <si>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</si>
  <si>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</si>
  <si>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</si>
  <si>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</si>
  <si>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</si>
  <si>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2013 г.</t>
  </si>
  <si>
    <t>Плановые накопления</t>
  </si>
  <si>
    <t>ост.на 01.01</t>
  </si>
  <si>
    <t>декабрь</t>
  </si>
  <si>
    <t xml:space="preserve">                    за   декабрь 2013 г.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</si>
  <si>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</si>
  <si>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</si>
  <si>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</si>
  <si>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Удаление сосулек (работа по договору)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</si>
</sst>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9">
      <selection activeCell="A56" sqref="A56:F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92</v>
      </c>
    </row>
    <row r="3" spans="2:13" ht="12.75">
      <c r="B3" s="1" t="s">
        <v>81</v>
      </c>
      <c r="C3" s="8" t="s">
        <v>91</v>
      </c>
      <c r="D3" s="8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94</v>
      </c>
      <c r="L6" s="25">
        <v>0.44</v>
      </c>
      <c r="M6" s="33">
        <f>L6*89.21*1.202</f>
        <v>47.18138479999999</v>
      </c>
    </row>
    <row r="7" spans="1:13" ht="12.75">
      <c r="A7" t="s">
        <v>2</v>
      </c>
      <c r="E7">
        <v>381.3</v>
      </c>
      <c r="F7" t="s">
        <v>72</v>
      </c>
      <c r="J7" s="14">
        <v>2</v>
      </c>
      <c r="K7" s="14" t="s">
        <v>49</v>
      </c>
      <c r="L7" s="14"/>
      <c r="M7" s="14"/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1.58</v>
      </c>
      <c r="M8" s="33">
        <f>L8*89.21*1.202</f>
        <v>169.42406359999998</v>
      </c>
    </row>
    <row r="9" spans="1:13" ht="12.75">
      <c r="A9" t="s">
        <v>4</v>
      </c>
      <c r="J9" s="16"/>
      <c r="K9" s="16" t="s">
        <v>51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128</v>
      </c>
      <c r="F10" t="s">
        <v>72</v>
      </c>
      <c r="J10" s="15">
        <v>3</v>
      </c>
      <c r="K10" s="24" t="s">
        <v>52</v>
      </c>
      <c r="L10" s="21"/>
      <c r="M10" s="33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6"/>
      <c r="K11" s="18" t="s">
        <v>55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4">
        <v>4</v>
      </c>
      <c r="K12" s="17" t="s">
        <v>53</v>
      </c>
      <c r="L12" s="22"/>
      <c r="M12" s="33">
        <f t="shared" si="0"/>
        <v>0</v>
      </c>
    </row>
    <row r="13" spans="10:13" ht="12.75">
      <c r="J13" s="16"/>
      <c r="K13" s="18" t="s">
        <v>54</v>
      </c>
      <c r="L13" s="23">
        <v>0</v>
      </c>
      <c r="M13" s="33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57</v>
      </c>
      <c r="L15" s="22"/>
      <c r="M15" s="33">
        <f t="shared" si="0"/>
        <v>0</v>
      </c>
    </row>
    <row r="16" spans="1:13" ht="12.75">
      <c r="A16" s="2" t="s">
        <v>9</v>
      </c>
      <c r="F16" s="11">
        <v>4296.12</v>
      </c>
      <c r="J16" s="15" t="s">
        <v>58</v>
      </c>
      <c r="K16" s="26" t="s">
        <v>59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3698.81</v>
      </c>
      <c r="J17" s="15" t="s">
        <v>60</v>
      </c>
      <c r="K17" s="26" t="s">
        <v>61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0.8609652430565254</v>
      </c>
      <c r="J18" s="16" t="s">
        <v>62</v>
      </c>
      <c r="K18" s="18" t="s">
        <v>63</v>
      </c>
      <c r="L18" s="23">
        <v>0</v>
      </c>
      <c r="M18" s="33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2.02</v>
      </c>
      <c r="M19" s="34">
        <f>SUM(M6:M18)</f>
        <v>216.60544839999997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3698.81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 t="s">
        <v>96</v>
      </c>
      <c r="L23" s="23"/>
      <c r="M23" s="33">
        <v>1500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L24*89.21*1.202*1.15</f>
        <v>0</v>
      </c>
    </row>
    <row r="25" spans="1:13" ht="12.75">
      <c r="A25" t="s">
        <v>16</v>
      </c>
      <c r="D25" t="s">
        <v>80</v>
      </c>
      <c r="F25" s="11">
        <v>1156.32</v>
      </c>
      <c r="J25" s="25">
        <v>3</v>
      </c>
      <c r="K25" s="20"/>
      <c r="L25" s="25"/>
      <c r="M25" s="33">
        <f>L25*89.21*1.202*1.15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1500</v>
      </c>
    </row>
    <row r="27" spans="1:11" ht="12.75">
      <c r="A27" s="6" t="s">
        <v>93</v>
      </c>
      <c r="F27" s="5">
        <v>282.16</v>
      </c>
      <c r="K27" s="1" t="s">
        <v>68</v>
      </c>
    </row>
    <row r="28" spans="1:13" ht="12.75">
      <c r="A28" s="4" t="s">
        <v>39</v>
      </c>
      <c r="F28" s="32">
        <f>F25+F26+F27</f>
        <v>1438.48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83</v>
      </c>
      <c r="J31" s="23">
        <v>2</v>
      </c>
      <c r="K31" s="42"/>
      <c r="L31" s="23"/>
      <c r="M31" s="23"/>
    </row>
    <row r="32" spans="2:13" ht="12.75">
      <c r="B32">
        <f>F32/D32</f>
        <v>128</v>
      </c>
      <c r="C32" t="s">
        <v>21</v>
      </c>
      <c r="D32" s="5">
        <v>3.31</v>
      </c>
      <c r="E32" t="s">
        <v>18</v>
      </c>
      <c r="F32" s="5">
        <v>423.68</v>
      </c>
      <c r="J32" s="23">
        <v>3</v>
      </c>
      <c r="K32" s="42"/>
      <c r="L32" s="23"/>
      <c r="M32" s="23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835.484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156664</v>
      </c>
      <c r="D37">
        <v>219171.6</v>
      </c>
      <c r="E37">
        <v>279.1</v>
      </c>
      <c r="F37" s="35">
        <f>C37/D37*E37</f>
        <v>199.50085868789571</v>
      </c>
    </row>
    <row r="38" spans="1:6" ht="12.75">
      <c r="A38" t="s">
        <v>25</v>
      </c>
      <c r="C38">
        <v>170126</v>
      </c>
      <c r="D38">
        <v>219171.6</v>
      </c>
      <c r="E38">
        <v>279.1</v>
      </c>
      <c r="F38" s="35">
        <f>C38/D38*E38</f>
        <v>216.64379235265883</v>
      </c>
    </row>
    <row r="39" spans="1:6" ht="12.75">
      <c r="A39" t="s">
        <v>26</v>
      </c>
      <c r="F39" s="11">
        <f>M26</f>
        <v>1500</v>
      </c>
    </row>
    <row r="40" spans="1:6" ht="12.75">
      <c r="A40" t="s">
        <v>78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381.3</v>
      </c>
      <c r="C44" t="s">
        <v>17</v>
      </c>
      <c r="D44" s="11">
        <v>0.35</v>
      </c>
      <c r="E44" t="s">
        <v>18</v>
      </c>
      <c r="F44" s="11">
        <f>B44*D44</f>
        <v>133.45499999999998</v>
      </c>
    </row>
    <row r="45" spans="1:6" ht="12.75">
      <c r="A45" s="4" t="s">
        <v>30</v>
      </c>
      <c r="B45" s="10"/>
      <c r="C45" s="10"/>
      <c r="F45" s="32">
        <f>SUM(F37:F44)</f>
        <v>2049.5996510405544</v>
      </c>
    </row>
    <row r="46" spans="1:6" ht="12.75">
      <c r="A46" s="4" t="s">
        <v>31</v>
      </c>
      <c r="F46" s="5"/>
    </row>
    <row r="47" spans="1:6" ht="12.75">
      <c r="A47" t="s">
        <v>32</v>
      </c>
      <c r="B47">
        <v>381.3</v>
      </c>
      <c r="C47" t="s">
        <v>72</v>
      </c>
      <c r="D47" s="5">
        <v>0.15</v>
      </c>
      <c r="E47" t="s">
        <v>18</v>
      </c>
      <c r="F47" s="11">
        <f>B47*D47</f>
        <v>57.195</v>
      </c>
    </row>
    <row r="48" spans="1:6" ht="12.75">
      <c r="A48" t="s">
        <v>33</v>
      </c>
      <c r="F48" s="5"/>
    </row>
    <row r="49" spans="1:6" ht="12.75">
      <c r="A49" s="7" t="s">
        <v>79</v>
      </c>
      <c r="F49" s="5"/>
    </row>
    <row r="50" spans="2:6" ht="12.75">
      <c r="B50">
        <v>381.3</v>
      </c>
      <c r="C50" t="s">
        <v>17</v>
      </c>
      <c r="D50" s="11">
        <v>0.86</v>
      </c>
      <c r="E50" t="s">
        <v>18</v>
      </c>
      <c r="F50" s="11">
        <f>B50*D50</f>
        <v>327.918</v>
      </c>
    </row>
    <row r="51" spans="1:6" ht="12.75">
      <c r="A51" s="4" t="s">
        <v>34</v>
      </c>
      <c r="F51" s="32">
        <f>F47+F50</f>
        <v>385.113</v>
      </c>
    </row>
    <row r="52" ht="12.75">
      <c r="A52" s="4" t="s">
        <v>35</v>
      </c>
    </row>
    <row r="53" spans="1:6" ht="12.75">
      <c r="A53" s="7" t="s">
        <v>36</v>
      </c>
      <c r="B53" s="7"/>
      <c r="C53" s="7"/>
      <c r="D53" s="7"/>
      <c r="E53" s="7"/>
      <c r="F53" s="7"/>
    </row>
    <row r="54" spans="2:6" ht="12.75">
      <c r="B54">
        <v>381.3</v>
      </c>
      <c r="C54" t="s">
        <v>17</v>
      </c>
      <c r="D54" s="11">
        <v>2.14</v>
      </c>
      <c r="E54" t="s">
        <v>18</v>
      </c>
      <c r="F54" s="11">
        <f>B54*D54</f>
        <v>815.9820000000001</v>
      </c>
    </row>
    <row r="55" spans="1:6" ht="12.75">
      <c r="A55" s="4" t="s">
        <v>37</v>
      </c>
      <c r="F55" s="32">
        <f>SUM(F54)</f>
        <v>815.9820000000001</v>
      </c>
    </row>
    <row r="56" spans="1:6" ht="12.75">
      <c r="A56" s="46" t="s">
        <v>95</v>
      </c>
      <c r="B56" s="47"/>
      <c r="C56" s="47"/>
      <c r="D56" s="48">
        <v>2.15</v>
      </c>
      <c r="E56" s="47"/>
      <c r="F56" s="49">
        <f>D56*E7</f>
        <v>819.795</v>
      </c>
    </row>
    <row r="57" spans="1:6" ht="12.75">
      <c r="A57" s="1" t="s">
        <v>38</v>
      </c>
      <c r="B57" s="1"/>
      <c r="F57" s="32">
        <f>F28+F35+F45+F51+F55+F56</f>
        <v>6344.453651040555</v>
      </c>
    </row>
    <row r="58" spans="1:6" ht="12.75">
      <c r="A58" s="1" t="s">
        <v>89</v>
      </c>
      <c r="B58" s="36"/>
      <c r="C58" s="36">
        <v>0.008</v>
      </c>
      <c r="D58" s="1"/>
      <c r="E58" s="1"/>
      <c r="F58" s="32">
        <f>F57*0.8%</f>
        <v>50.75562920832444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6395.20928024888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90</v>
      </c>
    </row>
    <row r="61" spans="1:6" ht="12.75">
      <c r="A61" s="13"/>
      <c r="B61" s="39">
        <v>41974</v>
      </c>
      <c r="C61" s="40">
        <v>21615</v>
      </c>
      <c r="D61" s="44">
        <f>F20</f>
        <v>3698.81</v>
      </c>
      <c r="E61" s="44">
        <f>F59</f>
        <v>6395.20928024888</v>
      </c>
      <c r="F61" s="45">
        <f>C61+D61-E61</f>
        <v>18918.60071975112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2014-03-03T09:30:04Z</dcterms:modified>
  <cp:category/>
  <cp:version/>
  <cp:contentType/>
  <cp:contentStatus/>
</cp:coreProperties>
</file>