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<sst xmlns="http://schemas.openxmlformats.org/spreadsheetml/2006/main" count="122" uniqueCount="95">
  <si>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</si>
  <si>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</si>
  <si>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</si>
  <si>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</si>
  <si>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</si>
  <si>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</si>
  <si>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</si>
  <si>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</si>
  <si>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</si>
  <si>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</si>
  <si>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</si>
  <si>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</si>
  <si>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</si>
  <si>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</si>
  <si>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</si>
  <si>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</si>
  <si>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</si>
  <si>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</si>
  <si>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</si>
  <si>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</si>
  <si>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</si>
  <si>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</si>
  <si>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</si>
  <si>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</si>
  <si>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</si>
  <si>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</si>
  <si>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</si>
  <si>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</si>
  <si>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</si>
  <si>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</si>
  <si>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</si>
  <si>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</si>
  <si>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</si>
  <si>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</si>
  <si>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</si>
  <si>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</si>
  <si>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</si>
  <si>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</si>
  <si>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</si>
  <si>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</si>
  <si>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</si>
  <si>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</si>
  <si>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</si>
  <si>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</si>
  <si>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</si>
  <si>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</si>
  <si>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</si>
  <si>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</si>
  <si>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</si>
  <si>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</si>
  <si>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</si>
  <si>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</si>
  <si>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</si>
  <si>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</si>
  <si>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</si>
  <si>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</si>
  <si>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</si>
  <si>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</si>
  <si>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</si>
  <si>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</si>
  <si>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</si>
  <si>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</si>
  <si>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</si>
  <si>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</si>
  <si>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</si>
  <si>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</si>
  <si>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</si>
  <si>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</si>
  <si>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</si>
  <si>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</si>
  <si>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</si>
  <si>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</si>
  <si>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</si>
  <si>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</si>
  <si>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</si>
  <si>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</si>
  <si>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</si>
  <si>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</si>
  <si>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</si>
  <si>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</si>
  <si>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</si>
  <si>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</si>
  <si>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</si>
  <si>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</si>
  <si>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</si>
  <si>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</si>
  <si>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</si>
  <si>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</si>
  <si>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</si>
  <si>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</si>
  <si>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</si>
  <si>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Горгаз (техобслуживание и ремонт)</t>
  </si>
  <si>
    <t>ост.на 01.10</t>
  </si>
  <si>
    <t>сентябрь</t>
  </si>
  <si>
    <t xml:space="preserve">                    за   сентябрь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</si>
</sst>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94</v>
      </c>
    </row>
    <row r="3" spans="2:13" ht="12.75">
      <c r="B3" s="1" t="s">
        <v>83</v>
      </c>
      <c r="C3" s="8" t="s">
        <v>93</v>
      </c>
      <c r="D3" s="8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2</v>
      </c>
      <c r="M12" s="33">
        <f t="shared" si="0"/>
        <v>214.46084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14820.05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10708.27</v>
      </c>
      <c r="J17" s="16" t="s">
        <v>62</v>
      </c>
      <c r="K17" s="18" t="s">
        <v>63</v>
      </c>
      <c r="L17" s="23">
        <v>1.87</v>
      </c>
      <c r="M17" s="33">
        <f t="shared" si="0"/>
        <v>200.5208854</v>
      </c>
    </row>
    <row r="18" spans="2:13" ht="12.75">
      <c r="B18" t="s">
        <v>11</v>
      </c>
      <c r="F18" s="9">
        <f>F17/F16</f>
        <v>0.7225528928714816</v>
      </c>
      <c r="J18" s="20"/>
      <c r="K18" s="27" t="s">
        <v>64</v>
      </c>
      <c r="L18" s="28">
        <f>SUM(L7:L17)</f>
        <v>7.87</v>
      </c>
      <c r="M18" s="34">
        <f>SUM(M7:M17)</f>
        <v>843.9034054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10708.27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1" ref="M22:M27">L22*89.21*1.202*1.15</f>
        <v>0</v>
      </c>
    </row>
    <row r="23" spans="10:13" ht="12.75">
      <c r="J23" s="23">
        <v>2</v>
      </c>
      <c r="K23" s="43"/>
      <c r="L23" s="23"/>
      <c r="M23" s="33">
        <f t="shared" si="1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1"/>
        <v>0</v>
      </c>
    </row>
    <row r="25" spans="1:13" ht="12.75">
      <c r="A25" t="s">
        <v>16</v>
      </c>
      <c r="D25" t="s">
        <v>82</v>
      </c>
      <c r="F25" s="11">
        <v>2312.65</v>
      </c>
      <c r="J25" s="23">
        <v>4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1"/>
        <v>0</v>
      </c>
    </row>
    <row r="27" spans="1:13" ht="12.75">
      <c r="A27" s="6" t="s">
        <v>90</v>
      </c>
      <c r="F27" s="5">
        <v>0</v>
      </c>
      <c r="J27" s="25">
        <v>6</v>
      </c>
      <c r="K27" s="44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2312.65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85</v>
      </c>
      <c r="D30" s="5">
        <v>1.08</v>
      </c>
      <c r="E30" t="s">
        <v>18</v>
      </c>
      <c r="F30" s="11">
        <f>E7*D30</f>
        <v>1420.2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86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301</v>
      </c>
      <c r="C32" t="s">
        <v>21</v>
      </c>
      <c r="D32" s="5">
        <v>3.31</v>
      </c>
      <c r="E32" t="s">
        <v>18</v>
      </c>
      <c r="F32" s="5">
        <v>996.31</v>
      </c>
      <c r="J32" s="23">
        <v>1</v>
      </c>
      <c r="K32" s="43"/>
      <c r="L32" s="23"/>
      <c r="M32" s="23"/>
    </row>
    <row r="33" spans="1:13" ht="12.75">
      <c r="A33" t="s">
        <v>87</v>
      </c>
      <c r="B33">
        <v>696</v>
      </c>
      <c r="C33" t="s">
        <v>17</v>
      </c>
      <c r="D33" s="5">
        <v>0.4</v>
      </c>
      <c r="E33" t="s">
        <v>18</v>
      </c>
      <c r="F33" s="11">
        <f>B33*D33</f>
        <v>278.40000000000003</v>
      </c>
      <c r="J33" s="23">
        <v>2</v>
      </c>
      <c r="K33" s="43"/>
      <c r="L33" s="23"/>
      <c r="M33" s="23"/>
    </row>
    <row r="34" spans="1:13" ht="12.75">
      <c r="A34" t="s">
        <v>88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2694.9100000000003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151517</v>
      </c>
      <c r="D37">
        <v>219171.6</v>
      </c>
      <c r="E37">
        <v>1315</v>
      </c>
      <c r="F37" s="36">
        <f>C37/D37*E37</f>
        <v>909.0815370239575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140605</v>
      </c>
      <c r="D38">
        <v>219171.6</v>
      </c>
      <c r="E38">
        <v>1315</v>
      </c>
      <c r="F38" s="36">
        <f>C38/D38*E38</f>
        <v>843.6110107331425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0.29</v>
      </c>
      <c r="E45" t="s">
        <v>18</v>
      </c>
      <c r="F45" s="11">
        <f>B45*D45</f>
        <v>381.34999999999997</v>
      </c>
      <c r="J45" s="25">
        <v>14</v>
      </c>
      <c r="K45" s="44"/>
      <c r="L45" s="25"/>
      <c r="M45" s="25"/>
    </row>
    <row r="46" spans="1:13" ht="12.75">
      <c r="A46" s="48" t="s">
        <v>91</v>
      </c>
      <c r="B46" s="48"/>
      <c r="C46" s="48"/>
      <c r="D46" s="49"/>
      <c r="E46" s="48"/>
      <c r="F46" s="49">
        <v>0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30</v>
      </c>
      <c r="B47" s="10"/>
      <c r="C47" s="10"/>
      <c r="F47" s="32">
        <f>SUM(F37:F46)</f>
        <v>2134.0425477571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1315</v>
      </c>
      <c r="C49" t="s">
        <v>72</v>
      </c>
      <c r="D49" s="5">
        <v>0.12</v>
      </c>
      <c r="E49" t="s">
        <v>18</v>
      </c>
      <c r="F49" s="11">
        <f>B49*D49</f>
        <v>157.79999999999998</v>
      </c>
    </row>
    <row r="50" spans="1:6" ht="12.75">
      <c r="A50" t="s">
        <v>33</v>
      </c>
      <c r="F50" s="5"/>
    </row>
    <row r="51" spans="1:6" ht="12.75">
      <c r="A51" s="7" t="s">
        <v>81</v>
      </c>
      <c r="F51" s="5"/>
    </row>
    <row r="52" spans="2:6" ht="12.75">
      <c r="B52">
        <v>1315</v>
      </c>
      <c r="C52" t="s">
        <v>17</v>
      </c>
      <c r="D52" s="11">
        <v>0.66</v>
      </c>
      <c r="E52" t="s">
        <v>18</v>
      </c>
      <c r="F52" s="11">
        <f>B52*D52</f>
        <v>867.9000000000001</v>
      </c>
    </row>
    <row r="53" spans="1:6" ht="12.75">
      <c r="A53" s="4" t="s">
        <v>34</v>
      </c>
      <c r="F53" s="32">
        <f>F49+F52</f>
        <v>1025.7</v>
      </c>
    </row>
    <row r="54" ht="12.75">
      <c r="A54" s="4" t="s">
        <v>35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1315</v>
      </c>
      <c r="C56" t="s">
        <v>17</v>
      </c>
      <c r="D56" s="11">
        <v>1.48</v>
      </c>
      <c r="E56" t="s">
        <v>18</v>
      </c>
      <c r="F56" s="11">
        <f>B56*D56</f>
        <v>1946.2</v>
      </c>
    </row>
    <row r="57" spans="1:6" ht="12.75">
      <c r="A57" s="4" t="s">
        <v>36</v>
      </c>
      <c r="F57" s="8">
        <f>SUM(F56)</f>
        <v>1946.2</v>
      </c>
    </row>
    <row r="58" spans="1:6" ht="12.75">
      <c r="A58" s="1" t="s">
        <v>37</v>
      </c>
      <c r="B58" s="1"/>
      <c r="F58" s="32">
        <f>F28+F35+F47+F53+F57</f>
        <v>10113.5025477571</v>
      </c>
    </row>
    <row r="59" spans="1:6" ht="12.75">
      <c r="A59" s="1" t="s">
        <v>39</v>
      </c>
      <c r="B59" s="37">
        <v>0.008</v>
      </c>
      <c r="C59" s="1"/>
      <c r="D59" s="1"/>
      <c r="E59" s="1"/>
      <c r="F59" s="32">
        <f>F58*0.8%</f>
        <v>80.9080203820568</v>
      </c>
    </row>
    <row r="60" spans="1:6" ht="15">
      <c r="A60" s="12" t="s">
        <v>40</v>
      </c>
      <c r="B60" s="12"/>
      <c r="C60" s="12"/>
      <c r="D60" s="12"/>
      <c r="E60" s="12"/>
      <c r="F60" s="35">
        <f>F58+F59</f>
        <v>10194.410568139157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92</v>
      </c>
    </row>
    <row r="62" spans="1:6" ht="12.75">
      <c r="A62" s="13"/>
      <c r="B62" s="40">
        <v>41518</v>
      </c>
      <c r="C62" s="41">
        <v>117207</v>
      </c>
      <c r="D62" s="46">
        <f>F20</f>
        <v>10708.27</v>
      </c>
      <c r="E62" s="46">
        <f>F60</f>
        <v>10194.410568139157</v>
      </c>
      <c r="F62" s="47">
        <f>C62+D62-E62</f>
        <v>117720.85943186085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2013-11-25T17:38:44Z</dcterms:modified>
  <cp:category/>
  <cp:version/>
  <cp:contentType/>
  <cp:contentStatus/>
</cp:coreProperties>
</file>