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<sst xmlns="http://schemas.openxmlformats.org/spreadsheetml/2006/main" count="121" uniqueCount="95">
  <si>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</si>
  <si>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</si>
  <si>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</si>
  <si>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</si>
  <si>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</si>
  <si>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</si>
  <si>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</si>
  <si>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</si>
  <si>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</si>
  <si>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</si>
  <si>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</si>
  <si>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</si>
  <si>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</si>
  <si>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</si>
  <si>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</si>
  <si>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</si>
  <si>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</si>
  <si>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</si>
  <si>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</si>
  <si>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</si>
  <si>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</si>
  <si>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</si>
  <si>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</si>
  <si>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</si>
  <si>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</si>
  <si>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</si>
  <si>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</si>
  <si>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</si>
  <si>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</si>
  <si>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</si>
  <si>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</si>
  <si>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</si>
  <si>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</si>
  <si>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</si>
  <si>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</si>
  <si>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</si>
  <si>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</si>
  <si>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</si>
  <si>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</si>
  <si>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</si>
  <si>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</si>
  <si>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</si>
  <si>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</si>
  <si>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</si>
  <si>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</si>
  <si>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</si>
  <si>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</si>
  <si>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</si>
  <si>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</si>
  <si>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</si>
  <si>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</si>
  <si>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</si>
  <si>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</si>
  <si>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</si>
  <si>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</si>
  <si>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</si>
  <si>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</si>
  <si>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</si>
  <si>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</si>
  <si>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</si>
  <si>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</si>
  <si>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</si>
  <si>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</si>
  <si>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</si>
  <si>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</si>
  <si>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</si>
  <si>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</si>
  <si>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</si>
  <si>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</si>
  <si>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</si>
  <si>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</si>
  <si>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</si>
  <si>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</si>
  <si>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</si>
  <si>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</si>
  <si>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</si>
  <si>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</si>
  <si>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</si>
  <si>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</si>
  <si>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</si>
  <si>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</si>
  <si>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</si>
  <si>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</si>
  <si>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</si>
  <si>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</si>
  <si>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</si>
  <si>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</si>
  <si>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</si>
  <si>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</si>
  <si>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</si>
  <si>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</t>
  </si>
  <si>
    <t>ост.на 01.07.</t>
  </si>
  <si>
    <t>июнь</t>
  </si>
  <si>
    <t xml:space="preserve">                    за  июнь  2013 г.</t>
  </si>
  <si>
    <t>Рязаньгоргаз (техобслуживание и ремонт)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</si>
</sst>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A46" sqref="A46:F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89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279.1</v>
      </c>
      <c r="F7" t="s">
        <v>73</v>
      </c>
      <c r="J7" s="15"/>
      <c r="K7" s="15" t="s">
        <v>51</v>
      </c>
      <c r="L7" s="21">
        <v>0.94</v>
      </c>
      <c r="M7" s="33">
        <f>L7*89.21*1.202</f>
        <v>100.79659479999998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5</v>
      </c>
      <c r="E10">
        <v>167</v>
      </c>
      <c r="F10" t="s">
        <v>73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1444</v>
      </c>
      <c r="F11" t="s">
        <v>73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7</v>
      </c>
      <c r="E12">
        <v>17</v>
      </c>
      <c r="F12" t="s">
        <v>73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3145.45</v>
      </c>
      <c r="J16" s="15" t="s">
        <v>61</v>
      </c>
      <c r="K16" s="26" t="s">
        <v>62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3152.89</v>
      </c>
      <c r="J17" s="16" t="s">
        <v>63</v>
      </c>
      <c r="K17" s="18" t="s">
        <v>64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1.0023653213371695</v>
      </c>
      <c r="J18" s="20"/>
      <c r="K18" s="27" t="s">
        <v>65</v>
      </c>
      <c r="L18" s="28">
        <f>SUM(L7:L17)</f>
        <v>0.94</v>
      </c>
      <c r="M18" s="34">
        <f>SUM(M7:M17)</f>
        <v>100.79659479999998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3152.89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1156.32</v>
      </c>
      <c r="J25" s="20"/>
      <c r="K25" s="30" t="s">
        <v>65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69</v>
      </c>
    </row>
    <row r="27" spans="1:13" ht="12.75">
      <c r="A27" s="6" t="s">
        <v>90</v>
      </c>
      <c r="F27" s="5">
        <v>0</v>
      </c>
      <c r="J27" s="22" t="s">
        <v>42</v>
      </c>
      <c r="K27" s="22"/>
      <c r="L27" s="22" t="s">
        <v>70</v>
      </c>
      <c r="M27" s="22" t="s">
        <v>48</v>
      </c>
    </row>
    <row r="28" spans="1:13" ht="12.75">
      <c r="A28" s="4" t="s">
        <v>39</v>
      </c>
      <c r="F28" s="32">
        <f>F25+F26+F27</f>
        <v>1156.32</v>
      </c>
      <c r="J28" s="23" t="s">
        <v>43</v>
      </c>
      <c r="K28" s="23" t="s">
        <v>44</v>
      </c>
      <c r="L28" s="23"/>
      <c r="M28" s="23" t="s">
        <v>71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85</v>
      </c>
      <c r="D30" s="5">
        <v>1.18</v>
      </c>
      <c r="E30" t="s">
        <v>18</v>
      </c>
      <c r="F30" s="11">
        <f>E7*D30</f>
        <v>329.338</v>
      </c>
      <c r="J30" s="23">
        <v>2</v>
      </c>
      <c r="K30" s="42"/>
      <c r="L30" s="23"/>
      <c r="M30" s="23"/>
    </row>
    <row r="31" spans="1:13" ht="12.75">
      <c r="A31" t="s">
        <v>86</v>
      </c>
      <c r="J31" s="23">
        <v>3</v>
      </c>
      <c r="K31" s="42"/>
      <c r="L31" s="23"/>
      <c r="M31" s="23"/>
    </row>
    <row r="32" spans="2:13" ht="12.75">
      <c r="B32">
        <f>F32/D32</f>
        <v>47</v>
      </c>
      <c r="C32" t="s">
        <v>21</v>
      </c>
      <c r="D32" s="5">
        <v>2.89</v>
      </c>
      <c r="E32" t="s">
        <v>18</v>
      </c>
      <c r="F32" s="5">
        <v>135.83</v>
      </c>
      <c r="J32" s="25">
        <v>4</v>
      </c>
      <c r="K32" s="42"/>
      <c r="L32" s="25"/>
      <c r="M32" s="25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72</v>
      </c>
      <c r="M33" s="34">
        <f>SUM(M29:M32)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465.168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150873</v>
      </c>
      <c r="D37">
        <v>219171.6</v>
      </c>
      <c r="E37">
        <v>279.1</v>
      </c>
      <c r="F37" s="35">
        <f>C37/D37*E37</f>
        <v>192.1264173825441</v>
      </c>
    </row>
    <row r="38" spans="1:6" ht="12.75">
      <c r="A38" t="s">
        <v>25</v>
      </c>
      <c r="C38">
        <v>78930</v>
      </c>
      <c r="D38">
        <v>219171.6</v>
      </c>
      <c r="E38">
        <v>279.1</v>
      </c>
      <c r="F38" s="35">
        <f>C38/D38*E38</f>
        <v>100.51194132816478</v>
      </c>
    </row>
    <row r="39" spans="1:6" ht="12.75">
      <c r="A39" t="s">
        <v>26</v>
      </c>
      <c r="F39" s="11">
        <f>M25</f>
        <v>0</v>
      </c>
    </row>
    <row r="40" spans="1:6" ht="12.75">
      <c r="A40" t="s">
        <v>81</v>
      </c>
      <c r="F40" s="5"/>
    </row>
    <row r="41" spans="2:6" ht="12.75">
      <c r="B41">
        <v>279.1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279.1</v>
      </c>
      <c r="C45" t="s">
        <v>17</v>
      </c>
      <c r="D45" s="11">
        <v>0.23</v>
      </c>
      <c r="E45" t="s">
        <v>18</v>
      </c>
      <c r="F45" s="11">
        <f>B45*D45</f>
        <v>64.19300000000001</v>
      </c>
    </row>
    <row r="46" spans="1:6" ht="12.75">
      <c r="A46" s="46" t="s">
        <v>94</v>
      </c>
      <c r="B46" s="46"/>
      <c r="C46" s="46"/>
      <c r="D46" s="47"/>
      <c r="E46" s="46"/>
      <c r="F46" s="47">
        <v>1176</v>
      </c>
    </row>
    <row r="47" spans="1:6" ht="12.75">
      <c r="A47" s="4" t="s">
        <v>30</v>
      </c>
      <c r="B47" s="10"/>
      <c r="C47" s="10"/>
      <c r="F47" s="32">
        <f>SUM(F37:F46)</f>
        <v>1532.8313587107089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279.1</v>
      </c>
      <c r="C49" t="s">
        <v>73</v>
      </c>
      <c r="D49" s="5">
        <v>0.14</v>
      </c>
      <c r="E49" t="s">
        <v>18</v>
      </c>
      <c r="F49" s="11">
        <f>B49*D49</f>
        <v>39.074000000000005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279.1</v>
      </c>
      <c r="C52" t="s">
        <v>17</v>
      </c>
      <c r="D52" s="11">
        <v>0.81</v>
      </c>
      <c r="E52" t="s">
        <v>18</v>
      </c>
      <c r="F52" s="11">
        <f>B52*D52</f>
        <v>226.07100000000003</v>
      </c>
    </row>
    <row r="53" spans="1:6" ht="12.75">
      <c r="A53" s="4" t="s">
        <v>34</v>
      </c>
      <c r="F53" s="32">
        <f>F49+F52</f>
        <v>265.14500000000004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279.1</v>
      </c>
      <c r="C56" t="s">
        <v>17</v>
      </c>
      <c r="D56" s="11">
        <v>2.06</v>
      </c>
      <c r="E56" t="s">
        <v>18</v>
      </c>
      <c r="F56" s="11">
        <f>B56*D56</f>
        <v>574.946</v>
      </c>
    </row>
    <row r="57" spans="1:6" ht="12.75">
      <c r="A57" s="4" t="s">
        <v>37</v>
      </c>
      <c r="F57" s="32">
        <f>SUM(F56)</f>
        <v>574.946</v>
      </c>
    </row>
    <row r="58" spans="1:6" ht="12.75">
      <c r="A58" s="1" t="s">
        <v>38</v>
      </c>
      <c r="B58" s="1"/>
      <c r="F58" s="32">
        <f>F28+F35+F47+F53+F57</f>
        <v>3994.410358710709</v>
      </c>
    </row>
    <row r="59" spans="1:6" ht="12.75">
      <c r="A59" s="1" t="s">
        <v>40</v>
      </c>
      <c r="B59" s="36">
        <v>0.008</v>
      </c>
      <c r="C59" s="1"/>
      <c r="D59" s="1"/>
      <c r="E59" s="1"/>
      <c r="F59" s="32">
        <f>F58*0.8%</f>
        <v>31.95528286968567</v>
      </c>
    </row>
    <row r="60" spans="1:6" ht="15">
      <c r="A60" s="12" t="s">
        <v>41</v>
      </c>
      <c r="B60" s="12"/>
      <c r="C60" s="3"/>
      <c r="D60" s="12"/>
      <c r="E60" s="12"/>
      <c r="F60" s="43">
        <f>F58+F59</f>
        <v>4026.3656415803944</v>
      </c>
    </row>
    <row r="61" spans="2:6" ht="12.75">
      <c r="B61" s="37" t="s">
        <v>77</v>
      </c>
      <c r="C61" s="38" t="s">
        <v>78</v>
      </c>
      <c r="D61" s="22" t="s">
        <v>79</v>
      </c>
      <c r="E61" s="22" t="s">
        <v>80</v>
      </c>
      <c r="F61" s="41" t="s">
        <v>91</v>
      </c>
    </row>
    <row r="62" spans="1:6" ht="12.75">
      <c r="A62" s="13"/>
      <c r="B62" s="39">
        <v>41426</v>
      </c>
      <c r="C62" s="40">
        <v>-14785</v>
      </c>
      <c r="D62" s="44">
        <f>F20</f>
        <v>3152.89</v>
      </c>
      <c r="E62" s="44">
        <f>F60</f>
        <v>4026.3656415803944</v>
      </c>
      <c r="F62" s="45">
        <f>C62+D62-E62</f>
        <v>-15658.475641580395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2013-08-27T15:53:53Z</dcterms:modified>
  <cp:category/>
  <cp:version/>
  <cp:contentType/>
  <cp:contentStatus/>
</cp:coreProperties>
</file>