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<sst xmlns="http://schemas.openxmlformats.org/spreadsheetml/2006/main" count="125" uniqueCount="101">
  <si>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</si>
  <si>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</si>
  <si>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</si>
  <si>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</si>
  <si>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</si>
  <si>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</si>
  <si>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</si>
  <si>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</si>
  <si>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</si>
  <si>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</si>
  <si>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</si>
  <si>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</si>
  <si>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</si>
  <si>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</si>
  <si>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</si>
  <si>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</si>
  <si>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</si>
  <si>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</si>
  <si>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</si>
  <si>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</si>
  <si>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</si>
  <si>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</si>
  <si>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</si>
  <si>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</si>
  <si>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</si>
  <si>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</si>
  <si>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</si>
  <si>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</si>
  <si>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</si>
  <si>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</si>
  <si>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</si>
  <si>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</si>
  <si>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</si>
  <si>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</si>
  <si>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</si>
  <si>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</si>
  <si>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</si>
  <si>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</si>
  <si>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</si>
  <si>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</si>
  <si>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</si>
  <si>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</si>
  <si>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</si>
  <si>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</si>
  <si>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</si>
  <si>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</si>
  <si>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</si>
  <si>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</si>
  <si>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</si>
  <si>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</si>
  <si>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</si>
  <si>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</si>
  <si>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</si>
  <si>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</si>
  <si>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</si>
  <si>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</si>
  <si>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</si>
  <si>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</si>
  <si>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</si>
  <si>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</si>
  <si>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</si>
  <si>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</si>
  <si>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</si>
  <si>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</si>
  <si>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</si>
  <si>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</si>
  <si>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</si>
  <si>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</si>
  <si>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</si>
  <si>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</si>
  <si>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</si>
  <si>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</si>
  <si>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</si>
  <si>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</si>
  <si>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</si>
  <si>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</si>
  <si>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</si>
  <si>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</si>
  <si>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</si>
  <si>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</si>
  <si>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</si>
  <si>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</si>
  <si>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0,7 ставки</t>
  </si>
  <si>
    <t>0,5 ставки</t>
  </si>
  <si>
    <t>(з/пл. и ЕСН администрации ООО , содерж.оргтехники, почт.канц-е  расходы)</t>
  </si>
  <si>
    <t xml:space="preserve"> 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</si>
  <si>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</si>
  <si>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</si>
  <si>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</si>
  <si>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</si>
  <si>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</si>
  <si>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 xml:space="preserve">             (прочистка по акту)</t>
  </si>
  <si>
    <t>2013 г.</t>
  </si>
  <si>
    <t>Горгаз (техобслуживание и ремонт )</t>
  </si>
  <si>
    <t>ост.на 01.12</t>
  </si>
  <si>
    <t>Плановые накопления</t>
  </si>
  <si>
    <t>ноябрь</t>
  </si>
  <si>
    <t xml:space="preserve">                    за  ноябрь  2013 г.</t>
  </si>
  <si>
    <t>3.  Материалы</t>
  </si>
  <si>
    <t>Снятие заглушек Д 80 с задвижек при пуске отопления</t>
  </si>
  <si>
    <t>Регулировка системы ЦО при пуске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</si>
</sst>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24" sqref="K24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97</v>
      </c>
    </row>
    <row r="3" spans="2:13" ht="12.75">
      <c r="B3" s="1" t="s">
        <v>85</v>
      </c>
      <c r="C3" s="8" t="s">
        <v>96</v>
      </c>
      <c r="D3" s="8" t="s">
        <v>92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2367.8</v>
      </c>
      <c r="F7" t="s">
        <v>71</v>
      </c>
      <c r="J7" s="15"/>
      <c r="K7" s="15" t="s">
        <v>48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744.6</v>
      </c>
      <c r="F8" t="s">
        <v>71</v>
      </c>
      <c r="J8" s="16"/>
      <c r="K8" s="16" t="s">
        <v>49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>
        <f t="shared" si="0"/>
        <v>0</v>
      </c>
    </row>
    <row r="10" spans="1:13" ht="12.75">
      <c r="A10" t="s">
        <v>5</v>
      </c>
      <c r="E10">
        <v>497</v>
      </c>
      <c r="F10" t="s">
        <v>71</v>
      </c>
      <c r="J10" s="16"/>
      <c r="K10" s="18" t="s">
        <v>53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3463</v>
      </c>
      <c r="F11" t="s">
        <v>71</v>
      </c>
      <c r="J11" s="14">
        <v>3</v>
      </c>
      <c r="K11" s="17" t="s">
        <v>51</v>
      </c>
      <c r="L11" s="22"/>
      <c r="M11" s="33">
        <f t="shared" si="0"/>
        <v>0</v>
      </c>
    </row>
    <row r="12" spans="1:13" ht="12.75">
      <c r="A12" t="s">
        <v>7</v>
      </c>
      <c r="E12">
        <v>298.3</v>
      </c>
      <c r="F12" t="s">
        <v>71</v>
      </c>
      <c r="J12" s="16"/>
      <c r="K12" s="18" t="s">
        <v>52</v>
      </c>
      <c r="L12" s="23">
        <v>4</v>
      </c>
      <c r="M12" s="33">
        <f t="shared" si="0"/>
        <v>428.92168</v>
      </c>
    </row>
    <row r="13" spans="10:13" ht="12.75">
      <c r="J13" s="20">
        <v>4</v>
      </c>
      <c r="K13" s="19" t="s">
        <v>54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>
        <f t="shared" si="0"/>
        <v>0</v>
      </c>
    </row>
    <row r="15" spans="10:13" ht="12.75">
      <c r="J15" s="15" t="s">
        <v>56</v>
      </c>
      <c r="K15" s="26" t="s">
        <v>57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27711.75</v>
      </c>
      <c r="J16" s="15" t="s">
        <v>58</v>
      </c>
      <c r="K16" s="26" t="s">
        <v>59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25490.96</v>
      </c>
      <c r="J17" s="16" t="s">
        <v>60</v>
      </c>
      <c r="K17" s="18" t="s">
        <v>61</v>
      </c>
      <c r="L17" s="23">
        <v>2.34</v>
      </c>
      <c r="M17" s="33">
        <f t="shared" si="0"/>
        <v>250.91918279999993</v>
      </c>
    </row>
    <row r="18" spans="2:13" ht="12.75">
      <c r="B18" t="s">
        <v>11</v>
      </c>
      <c r="F18" s="9">
        <f>F17/F16</f>
        <v>0.9198610697628262</v>
      </c>
      <c r="J18" s="20"/>
      <c r="K18" s="27" t="s">
        <v>62</v>
      </c>
      <c r="L18" s="28">
        <f>SUM(L7:L17)</f>
        <v>13.34</v>
      </c>
      <c r="M18" s="34">
        <f>SUM(M7:M17)</f>
        <v>1430.4538027999997</v>
      </c>
    </row>
    <row r="19" spans="1:11" ht="12.75">
      <c r="A19" t="s">
        <v>81</v>
      </c>
      <c r="B19" s="46"/>
      <c r="F19" s="11">
        <v>2123.96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27614.92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1</v>
      </c>
      <c r="M22" s="33">
        <f>L22*89.21*1.202*1.15</f>
        <v>123.31498299999998</v>
      </c>
    </row>
    <row r="23" spans="10:13" ht="12.75">
      <c r="J23" s="20">
        <v>2</v>
      </c>
      <c r="K23" s="20" t="s">
        <v>100</v>
      </c>
      <c r="L23" s="25">
        <v>8</v>
      </c>
      <c r="M23" s="33">
        <f aca="true" t="shared" si="1" ref="M23:M32">L23*89.21*1.202*1.15</f>
        <v>986.5198639999999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82</v>
      </c>
      <c r="F25" s="11">
        <v>4047.13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2391.98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98</v>
      </c>
      <c r="F27" s="5">
        <v>0</v>
      </c>
      <c r="J27" s="20">
        <v>6</v>
      </c>
      <c r="K27" s="20"/>
      <c r="L27" s="25"/>
      <c r="M27" s="33"/>
    </row>
    <row r="28" spans="1:13" ht="12.75">
      <c r="A28" s="4" t="s">
        <v>37</v>
      </c>
      <c r="B28" s="1"/>
      <c r="F28" s="32">
        <f>F25+F26+F27</f>
        <v>6439.110000000001</v>
      </c>
      <c r="J28" s="20">
        <v>7</v>
      </c>
      <c r="K28" s="20"/>
      <c r="L28" s="25"/>
      <c r="M28" s="33"/>
    </row>
    <row r="29" spans="1:13" ht="12.75">
      <c r="A29" s="4" t="s">
        <v>19</v>
      </c>
      <c r="J29" s="20">
        <v>8</v>
      </c>
      <c r="K29" s="20"/>
      <c r="L29" s="25"/>
      <c r="M29" s="33"/>
    </row>
    <row r="30" spans="1:13" ht="12.75">
      <c r="A30" t="s">
        <v>86</v>
      </c>
      <c r="D30" s="5">
        <v>1.08</v>
      </c>
      <c r="E30" t="s">
        <v>17</v>
      </c>
      <c r="F30" s="11">
        <f>E7*D30</f>
        <v>2557.224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680</v>
      </c>
      <c r="C32" t="s">
        <v>20</v>
      </c>
      <c r="D32" s="5">
        <v>3.31</v>
      </c>
      <c r="E32" t="s">
        <v>17</v>
      </c>
      <c r="F32" s="5">
        <v>2250.8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744.6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62</v>
      </c>
      <c r="L33" s="28">
        <f>SUM(L22:L32)</f>
        <v>9</v>
      </c>
      <c r="M33" s="34">
        <f>SUM(M22:M32)</f>
        <v>1109.8348469999999</v>
      </c>
    </row>
    <row r="34" spans="1:11" ht="12.75">
      <c r="A34" t="s">
        <v>89</v>
      </c>
      <c r="B34">
        <v>32</v>
      </c>
      <c r="C34" t="s">
        <v>90</v>
      </c>
      <c r="D34" s="5">
        <v>26.5</v>
      </c>
      <c r="E34" t="s">
        <v>17</v>
      </c>
      <c r="F34" s="11">
        <f>B34*D34</f>
        <v>848</v>
      </c>
      <c r="K34" s="1" t="s">
        <v>66</v>
      </c>
    </row>
    <row r="35" spans="1:13" ht="12.75">
      <c r="A35" s="47"/>
      <c r="B35" s="47" t="s">
        <v>91</v>
      </c>
      <c r="C35" s="47"/>
      <c r="D35" s="49"/>
      <c r="E35" s="47"/>
      <c r="F35" s="48">
        <v>0</v>
      </c>
      <c r="J35" s="22" t="s">
        <v>39</v>
      </c>
      <c r="K35" s="22"/>
      <c r="L35" s="22" t="s">
        <v>67</v>
      </c>
      <c r="M35" s="22" t="s">
        <v>45</v>
      </c>
    </row>
    <row r="36" spans="1:13" ht="12.75">
      <c r="A36" s="4" t="s">
        <v>21</v>
      </c>
      <c r="B36" s="4"/>
      <c r="C36" s="10"/>
      <c r="F36" s="32">
        <f>SUM(F30:F35)</f>
        <v>5656.024</v>
      </c>
      <c r="J36" s="23" t="s">
        <v>40</v>
      </c>
      <c r="K36" s="23" t="s">
        <v>41</v>
      </c>
      <c r="L36" s="23"/>
      <c r="M36" s="23" t="s">
        <v>68</v>
      </c>
    </row>
    <row r="37" spans="1:13" ht="12.75">
      <c r="A37" s="4" t="s">
        <v>22</v>
      </c>
      <c r="B37" s="4"/>
      <c r="J37" s="20">
        <v>1</v>
      </c>
      <c r="K37" s="20"/>
      <c r="L37" s="25"/>
      <c r="M37" s="25"/>
    </row>
    <row r="38" spans="1:13" ht="12.75">
      <c r="A38" t="s">
        <v>23</v>
      </c>
      <c r="C38">
        <v>151195</v>
      </c>
      <c r="D38">
        <v>219171.6</v>
      </c>
      <c r="E38">
        <v>2367.8</v>
      </c>
      <c r="F38" s="36">
        <f>C38/D38*E38</f>
        <v>1633.4211229922125</v>
      </c>
      <c r="J38" s="20">
        <v>2</v>
      </c>
      <c r="K38" s="20"/>
      <c r="L38" s="25"/>
      <c r="M38" s="25"/>
    </row>
    <row r="39" spans="1:13" ht="12.75">
      <c r="A39" t="s">
        <v>24</v>
      </c>
      <c r="C39">
        <v>132457</v>
      </c>
      <c r="D39">
        <v>219171.6</v>
      </c>
      <c r="E39">
        <v>2367.8</v>
      </c>
      <c r="F39" s="36">
        <f>C39/D39*E39</f>
        <v>1430.986882424548</v>
      </c>
      <c r="J39" s="20">
        <v>3</v>
      </c>
      <c r="K39" s="20"/>
      <c r="L39" s="25"/>
      <c r="M39" s="25"/>
    </row>
    <row r="40" spans="1:13" ht="12.75">
      <c r="A40" t="s">
        <v>25</v>
      </c>
      <c r="F40" s="11">
        <f>M33</f>
        <v>1109.8348469999999</v>
      </c>
      <c r="J40" s="20">
        <v>4</v>
      </c>
      <c r="K40" s="20"/>
      <c r="L40" s="25"/>
      <c r="M40" s="25"/>
    </row>
    <row r="41" spans="1:13" ht="12.75">
      <c r="A41" t="s">
        <v>80</v>
      </c>
      <c r="F41" s="5"/>
      <c r="J41" s="20">
        <v>5</v>
      </c>
      <c r="K41" s="20"/>
      <c r="L41" s="25"/>
      <c r="M41" s="25"/>
    </row>
    <row r="42" spans="2:13" ht="12.75">
      <c r="B42">
        <v>2367.8</v>
      </c>
      <c r="C42" t="s">
        <v>16</v>
      </c>
      <c r="D42" s="5"/>
      <c r="F42" s="11">
        <v>0</v>
      </c>
      <c r="J42" s="20">
        <v>6</v>
      </c>
      <c r="K42" s="20"/>
      <c r="L42" s="25"/>
      <c r="M42" s="25"/>
    </row>
    <row r="43" spans="1:13" ht="12.75">
      <c r="A43" t="s">
        <v>26</v>
      </c>
      <c r="F43" s="5">
        <f>M55</f>
        <v>0</v>
      </c>
      <c r="J43" s="20">
        <v>7</v>
      </c>
      <c r="K43" s="20"/>
      <c r="L43" s="25"/>
      <c r="M43" s="25"/>
    </row>
    <row r="44" spans="1:13" ht="12.75">
      <c r="A44" t="s">
        <v>27</v>
      </c>
      <c r="F44" s="5"/>
      <c r="J44" s="20">
        <v>8</v>
      </c>
      <c r="K44" s="20"/>
      <c r="L44" s="25"/>
      <c r="M44" s="25"/>
    </row>
    <row r="45" spans="1:13" ht="12.75">
      <c r="A45" t="s">
        <v>28</v>
      </c>
      <c r="F45" s="5"/>
      <c r="J45" s="20">
        <v>9</v>
      </c>
      <c r="K45" s="20"/>
      <c r="L45" s="25"/>
      <c r="M45" s="25"/>
    </row>
    <row r="46" spans="2:13" ht="12.75">
      <c r="B46">
        <v>2367.8</v>
      </c>
      <c r="C46" t="s">
        <v>16</v>
      </c>
      <c r="D46" s="11">
        <v>0.79</v>
      </c>
      <c r="E46" t="s">
        <v>17</v>
      </c>
      <c r="F46" s="11">
        <f>B46*D46</f>
        <v>1870.5620000000001</v>
      </c>
      <c r="J46" s="20">
        <v>10</v>
      </c>
      <c r="K46" s="20"/>
      <c r="L46" s="25"/>
      <c r="M46" s="25"/>
    </row>
    <row r="47" spans="1:13" ht="12.75">
      <c r="A47" s="47" t="s">
        <v>93</v>
      </c>
      <c r="B47" s="47"/>
      <c r="C47" s="47"/>
      <c r="D47" s="48"/>
      <c r="E47" s="47"/>
      <c r="F47" s="48">
        <v>0</v>
      </c>
      <c r="J47" s="20">
        <v>11</v>
      </c>
      <c r="K47" s="20"/>
      <c r="L47" s="25"/>
      <c r="M47" s="25"/>
    </row>
    <row r="48" spans="1:13" ht="12.75">
      <c r="A48" s="4" t="s">
        <v>29</v>
      </c>
      <c r="B48" s="4"/>
      <c r="C48" s="10"/>
      <c r="F48" s="32">
        <f>SUM(F38:F47)</f>
        <v>6044.804852416761</v>
      </c>
      <c r="J48" s="20">
        <v>12</v>
      </c>
      <c r="K48" s="20"/>
      <c r="L48" s="25"/>
      <c r="M48" s="25"/>
    </row>
    <row r="49" spans="1:13" ht="12.75">
      <c r="A49" s="4" t="s">
        <v>30</v>
      </c>
      <c r="J49" s="20">
        <v>13</v>
      </c>
      <c r="K49" s="20"/>
      <c r="L49" s="25"/>
      <c r="M49" s="25"/>
    </row>
    <row r="50" spans="1:13" ht="12.75">
      <c r="A50" t="s">
        <v>31</v>
      </c>
      <c r="B50">
        <v>2367.8</v>
      </c>
      <c r="C50" t="s">
        <v>71</v>
      </c>
      <c r="D50" s="45">
        <v>0.13</v>
      </c>
      <c r="E50" s="7"/>
      <c r="F50" s="11">
        <f>B50*D50</f>
        <v>307.814</v>
      </c>
      <c r="J50" s="20">
        <v>14</v>
      </c>
      <c r="K50" s="20"/>
      <c r="L50" s="25"/>
      <c r="M50" s="25"/>
    </row>
    <row r="51" spans="1:13" ht="12.75">
      <c r="A51" t="s">
        <v>32</v>
      </c>
      <c r="F51" s="5"/>
      <c r="J51" s="20">
        <v>15</v>
      </c>
      <c r="K51" s="20"/>
      <c r="L51" s="25"/>
      <c r="M51" s="25"/>
    </row>
    <row r="52" spans="1:13" ht="12.75">
      <c r="A52" s="7" t="s">
        <v>79</v>
      </c>
      <c r="F52" s="5"/>
      <c r="J52" s="20">
        <v>16</v>
      </c>
      <c r="K52" s="20"/>
      <c r="L52" s="25"/>
      <c r="M52" s="25"/>
    </row>
    <row r="53" spans="2:13" ht="12.75">
      <c r="B53">
        <v>2367.8</v>
      </c>
      <c r="C53" t="s">
        <v>78</v>
      </c>
      <c r="D53" s="11">
        <v>0.93</v>
      </c>
      <c r="F53" s="11">
        <f>B53*D53</f>
        <v>2202.054</v>
      </c>
      <c r="J53" s="20">
        <v>17</v>
      </c>
      <c r="K53" s="20"/>
      <c r="L53" s="25"/>
      <c r="M53" s="25"/>
    </row>
    <row r="54" spans="1:13" ht="12.75">
      <c r="A54" s="4" t="s">
        <v>33</v>
      </c>
      <c r="B54" s="1"/>
      <c r="F54" s="32">
        <f>F50+F53</f>
        <v>2509.868</v>
      </c>
      <c r="J54" s="20">
        <v>18</v>
      </c>
      <c r="K54" s="20"/>
      <c r="L54" s="25"/>
      <c r="M54" s="25"/>
    </row>
    <row r="55" spans="1:13" ht="12.75">
      <c r="A55" s="4" t="s">
        <v>34</v>
      </c>
      <c r="J55" s="20"/>
      <c r="K55" s="20"/>
      <c r="L55" s="31" t="s">
        <v>69</v>
      </c>
      <c r="M55" s="28">
        <f>SUM(M37:M54)</f>
        <v>0</v>
      </c>
    </row>
    <row r="56" spans="1:6" ht="12.75">
      <c r="A56" s="7" t="s">
        <v>84</v>
      </c>
      <c r="B56" s="7"/>
      <c r="C56" s="7"/>
      <c r="D56" s="7"/>
      <c r="E56" s="7"/>
      <c r="F56" s="7"/>
    </row>
    <row r="57" spans="2:6" ht="12.75">
      <c r="B57">
        <v>2367.8</v>
      </c>
      <c r="C57" t="s">
        <v>16</v>
      </c>
      <c r="D57" s="11">
        <v>2.87</v>
      </c>
      <c r="E57" t="s">
        <v>17</v>
      </c>
      <c r="F57" s="11">
        <f>B57*D57</f>
        <v>6795.586000000001</v>
      </c>
    </row>
    <row r="58" spans="1:6" ht="12.75">
      <c r="A58" s="4" t="s">
        <v>35</v>
      </c>
      <c r="B58" s="1"/>
      <c r="F58" s="32">
        <f>SUM(F57)</f>
        <v>6795.586000000001</v>
      </c>
    </row>
    <row r="59" spans="1:6" ht="12.75">
      <c r="A59" s="1" t="s">
        <v>36</v>
      </c>
      <c r="B59" s="1"/>
      <c r="F59" s="8">
        <f>F28+F36+F48+F54+F58</f>
        <v>27445.392852416764</v>
      </c>
    </row>
    <row r="60" spans="1:6" ht="12.75">
      <c r="A60" s="1" t="s">
        <v>95</v>
      </c>
      <c r="B60" s="37"/>
      <c r="C60" s="50">
        <v>0.008</v>
      </c>
      <c r="D60" s="1"/>
      <c r="E60" s="1"/>
      <c r="F60" s="32">
        <f>F59*0.8%</f>
        <v>219.5631428193341</v>
      </c>
    </row>
    <row r="61" spans="1:6" ht="15">
      <c r="A61" s="12" t="s">
        <v>38</v>
      </c>
      <c r="B61" s="12"/>
      <c r="C61" s="12"/>
      <c r="D61" s="12"/>
      <c r="E61" s="12"/>
      <c r="F61" s="35">
        <f>F59+F60</f>
        <v>27664.955995236098</v>
      </c>
    </row>
    <row r="62" spans="2:6" ht="12.75">
      <c r="B62" s="38" t="s">
        <v>74</v>
      </c>
      <c r="C62" s="39" t="s">
        <v>75</v>
      </c>
      <c r="D62" s="14" t="s">
        <v>76</v>
      </c>
      <c r="E62" s="14" t="s">
        <v>77</v>
      </c>
      <c r="F62" s="43" t="s">
        <v>94</v>
      </c>
    </row>
    <row r="63" spans="1:6" ht="12.75">
      <c r="A63" s="13"/>
      <c r="B63" s="40">
        <v>41944</v>
      </c>
      <c r="C63" s="41">
        <v>-56529</v>
      </c>
      <c r="D63" s="42">
        <f>F20</f>
        <v>27614.92</v>
      </c>
      <c r="E63" s="42">
        <f>F61</f>
        <v>27664.955995236098</v>
      </c>
      <c r="F63" s="44">
        <f>C63+D63-E63</f>
        <v>-56579.0359952361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2012-02-03T09:48:42Z</cp:lastPrinted>
  <dcterms:created xsi:type="dcterms:W3CDTF">2008-08-18T07:30:19Z</dcterms:created>
  <dcterms:modified xsi:type="dcterms:W3CDTF">2014-01-10T13:33:09Z</dcterms:modified>
  <cp:category/>
  <cp:version/>
  <cp:contentType/>
  <cp:contentStatus/>
</cp:coreProperties>
</file>