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<sst xmlns="http://schemas.openxmlformats.org/spreadsheetml/2006/main" count="124" uniqueCount="98">
  <si>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</si>
  <si>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</si>
  <si>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</si>
  <si>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</si>
  <si>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</si>
  <si>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</si>
  <si>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</si>
  <si>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</si>
  <si>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</si>
  <si>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</si>
  <si>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</si>
  <si>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</si>
  <si>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</si>
  <si>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</si>
  <si>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</si>
  <si>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</si>
  <si>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</si>
  <si>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</si>
  <si>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</si>
  <si>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</si>
  <si>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</si>
  <si>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</si>
  <si>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</si>
  <si>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</si>
  <si>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</si>
  <si>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</si>
  <si>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</si>
  <si>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</si>
  <si>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</si>
  <si>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</si>
  <si>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</si>
  <si>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</si>
  <si>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</si>
  <si>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</si>
  <si>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</si>
  <si>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</si>
  <si>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</si>
  <si>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</si>
  <si>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</si>
  <si>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</si>
  <si>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</si>
  <si>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</si>
  <si>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</si>
  <si>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</si>
  <si>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</si>
  <si>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</si>
  <si>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</si>
  <si>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</si>
  <si>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</si>
  <si>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</si>
  <si>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</si>
  <si>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</si>
  <si>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</si>
  <si>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</si>
  <si>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</si>
  <si>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</si>
  <si>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</si>
  <si>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</si>
  <si>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</si>
  <si>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</si>
  <si>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</si>
  <si>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</si>
  <si>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</si>
  <si>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</si>
  <si>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</si>
  <si>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</si>
  <si>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</si>
  <si>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</si>
  <si>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</si>
  <si>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</si>
  <si>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</si>
  <si>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</si>
  <si>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</si>
  <si>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</si>
  <si>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</si>
  <si>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</si>
  <si>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</si>
  <si>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</si>
  <si>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</si>
  <si>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</si>
  <si>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</si>
  <si>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</si>
  <si>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</si>
  <si>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</si>
  <si>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</si>
  <si>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</si>
  <si>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</si>
  <si>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</si>
  <si>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</si>
  <si>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>Горгаз (техобслуживание и ремонт)</t>
  </si>
  <si>
    <t>Плановые накопления</t>
  </si>
  <si>
    <t>ост.на 01.01</t>
  </si>
  <si>
    <t>декабрь</t>
  </si>
  <si>
    <t xml:space="preserve">                    за   декабрь  2013 г.</t>
  </si>
  <si>
    <t>3.  Материалы</t>
  </si>
  <si>
    <t>Кровли</t>
  </si>
  <si>
    <t>Удаление сосулек (работа по договору)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</si>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</sst>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7">
      <selection activeCell="A57" sqref="A57:F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72</v>
      </c>
      <c r="C2" s="1"/>
      <c r="D2" s="1" t="s">
        <v>73</v>
      </c>
      <c r="K2" t="s">
        <v>93</v>
      </c>
    </row>
    <row r="3" spans="2:13" ht="12.75">
      <c r="B3" s="1" t="s">
        <v>82</v>
      </c>
      <c r="C3" s="8" t="s">
        <v>92</v>
      </c>
      <c r="D3" s="8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95</v>
      </c>
      <c r="L6" s="25">
        <v>2.11</v>
      </c>
      <c r="M6" s="33">
        <f>L6*89.21*1.202</f>
        <v>226.25618619999997</v>
      </c>
    </row>
    <row r="7" spans="1:13" ht="12.75">
      <c r="A7" t="s">
        <v>2</v>
      </c>
      <c r="E7">
        <v>1315</v>
      </c>
      <c r="F7" t="s">
        <v>71</v>
      </c>
      <c r="J7" s="14">
        <v>2</v>
      </c>
      <c r="K7" s="14" t="s">
        <v>48</v>
      </c>
      <c r="L7" s="14"/>
      <c r="M7" s="14"/>
    </row>
    <row r="8" spans="1:13" ht="12.75">
      <c r="A8" t="s">
        <v>3</v>
      </c>
      <c r="E8">
        <v>696</v>
      </c>
      <c r="F8" t="s">
        <v>71</v>
      </c>
      <c r="J8" s="15"/>
      <c r="K8" s="15" t="s">
        <v>49</v>
      </c>
      <c r="L8" s="21">
        <v>4</v>
      </c>
      <c r="M8" s="33">
        <f>L8*89.21*1.202</f>
        <v>428.92168</v>
      </c>
    </row>
    <row r="9" spans="1:13" ht="12.75">
      <c r="A9" t="s">
        <v>4</v>
      </c>
      <c r="J9" s="16"/>
      <c r="K9" s="16" t="s">
        <v>50</v>
      </c>
      <c r="L9" s="23">
        <v>0</v>
      </c>
      <c r="M9" s="33">
        <f aca="true" t="shared" si="0" ref="M9:M18">L9*89.21*1.202</f>
        <v>0</v>
      </c>
    </row>
    <row r="10" spans="1:13" ht="12.75">
      <c r="A10" t="s">
        <v>5</v>
      </c>
      <c r="E10">
        <v>286</v>
      </c>
      <c r="F10" t="s">
        <v>71</v>
      </c>
      <c r="J10" s="15">
        <v>3</v>
      </c>
      <c r="K10" s="24" t="s">
        <v>51</v>
      </c>
      <c r="L10" s="21"/>
      <c r="M10" s="33">
        <f t="shared" si="0"/>
        <v>0</v>
      </c>
    </row>
    <row r="11" spans="1:13" ht="12.75">
      <c r="A11" t="s">
        <v>6</v>
      </c>
      <c r="E11">
        <v>2478</v>
      </c>
      <c r="F11" t="s">
        <v>71</v>
      </c>
      <c r="J11" s="16"/>
      <c r="K11" s="18" t="s">
        <v>54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86</v>
      </c>
      <c r="F12" t="s">
        <v>71</v>
      </c>
      <c r="J12" s="14">
        <v>4</v>
      </c>
      <c r="K12" s="17" t="s">
        <v>52</v>
      </c>
      <c r="L12" s="22"/>
      <c r="M12" s="33">
        <f t="shared" si="0"/>
        <v>0</v>
      </c>
    </row>
    <row r="13" spans="10:13" ht="12.75">
      <c r="J13" s="16"/>
      <c r="K13" s="18" t="s">
        <v>53</v>
      </c>
      <c r="L13" s="23">
        <v>2</v>
      </c>
      <c r="M13" s="33">
        <f t="shared" si="0"/>
        <v>214.46084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56</v>
      </c>
      <c r="L15" s="22"/>
      <c r="M15" s="33">
        <f t="shared" si="0"/>
        <v>0</v>
      </c>
    </row>
    <row r="16" spans="1:13" ht="12.75">
      <c r="A16" s="2" t="s">
        <v>9</v>
      </c>
      <c r="F16" s="11">
        <v>14820.05</v>
      </c>
      <c r="J16" s="15" t="s">
        <v>57</v>
      </c>
      <c r="K16" s="26" t="s">
        <v>58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20546.5</v>
      </c>
      <c r="J17" s="15" t="s">
        <v>59</v>
      </c>
      <c r="K17" s="26" t="s">
        <v>60</v>
      </c>
      <c r="L17" s="21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1.386398831312985</v>
      </c>
      <c r="J18" s="16" t="s">
        <v>61</v>
      </c>
      <c r="K18" s="18" t="s">
        <v>62</v>
      </c>
      <c r="L18" s="23">
        <v>1.41</v>
      </c>
      <c r="M18" s="33">
        <f t="shared" si="0"/>
        <v>151.19489219999997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9.52</v>
      </c>
      <c r="M19" s="34">
        <f>SUM(M6:M18)</f>
        <v>1020.8335983999998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20546.5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3">
        <v>1</v>
      </c>
      <c r="K23" s="43" t="s">
        <v>96</v>
      </c>
      <c r="L23" s="23"/>
      <c r="M23" s="33">
        <v>1500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43"/>
      <c r="L24" s="23"/>
      <c r="M24" s="33">
        <f aca="true" t="shared" si="1" ref="M23:M28">L24*89.21*1.202*1.15</f>
        <v>0</v>
      </c>
    </row>
    <row r="25" spans="1:13" ht="12.75">
      <c r="A25" t="s">
        <v>16</v>
      </c>
      <c r="D25" t="s">
        <v>81</v>
      </c>
      <c r="F25" s="11">
        <v>2312.65</v>
      </c>
      <c r="J25" s="23">
        <v>3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4</v>
      </c>
      <c r="K26" s="43"/>
      <c r="L26" s="23"/>
      <c r="M26" s="33">
        <f t="shared" si="1"/>
        <v>0</v>
      </c>
    </row>
    <row r="27" spans="1:13" ht="12.75">
      <c r="A27" s="6" t="s">
        <v>94</v>
      </c>
      <c r="F27" s="5">
        <v>973.1</v>
      </c>
      <c r="J27" s="23">
        <v>5</v>
      </c>
      <c r="K27" s="43"/>
      <c r="L27" s="23"/>
      <c r="M27" s="33">
        <f t="shared" si="1"/>
        <v>0</v>
      </c>
    </row>
    <row r="28" spans="1:13" ht="12.75">
      <c r="A28" s="4" t="s">
        <v>38</v>
      </c>
      <c r="F28" s="32">
        <f>F25+F26+F27</f>
        <v>3285.75</v>
      </c>
      <c r="J28" s="25">
        <v>6</v>
      </c>
      <c r="K28" s="44"/>
      <c r="L28" s="25"/>
      <c r="M28" s="33">
        <f t="shared" si="1"/>
        <v>0</v>
      </c>
    </row>
    <row r="29" spans="1:13" ht="12.75">
      <c r="A29" s="4" t="s">
        <v>20</v>
      </c>
      <c r="J29" s="20"/>
      <c r="K29" s="30" t="s">
        <v>63</v>
      </c>
      <c r="L29" s="28">
        <v>0</v>
      </c>
      <c r="M29" s="45">
        <f>SUM(M23:M28)</f>
        <v>1500</v>
      </c>
    </row>
    <row r="30" spans="1:11" ht="12.75">
      <c r="A30" t="s">
        <v>84</v>
      </c>
      <c r="D30" s="5">
        <v>1.08</v>
      </c>
      <c r="E30" t="s">
        <v>18</v>
      </c>
      <c r="F30" s="11">
        <f>E7*D30</f>
        <v>1420.2</v>
      </c>
      <c r="K30" s="1" t="s">
        <v>67</v>
      </c>
    </row>
    <row r="31" spans="1:13" ht="12.75">
      <c r="A31" t="s">
        <v>85</v>
      </c>
      <c r="J31" s="22" t="s">
        <v>40</v>
      </c>
      <c r="K31" s="22"/>
      <c r="L31" s="22" t="s">
        <v>68</v>
      </c>
      <c r="M31" s="22" t="s">
        <v>46</v>
      </c>
    </row>
    <row r="32" spans="2:13" ht="12.75">
      <c r="B32">
        <f>F32/D32</f>
        <v>472</v>
      </c>
      <c r="C32" t="s">
        <v>21</v>
      </c>
      <c r="D32" s="5">
        <v>3.31</v>
      </c>
      <c r="E32" t="s">
        <v>18</v>
      </c>
      <c r="F32" s="5">
        <v>1562.32</v>
      </c>
      <c r="J32" s="23" t="s">
        <v>41</v>
      </c>
      <c r="K32" s="23" t="s">
        <v>42</v>
      </c>
      <c r="L32" s="23"/>
      <c r="M32" s="23" t="s">
        <v>69</v>
      </c>
    </row>
    <row r="33" spans="1:13" ht="12.75">
      <c r="A33" t="s">
        <v>86</v>
      </c>
      <c r="B33">
        <v>696</v>
      </c>
      <c r="C33" t="s">
        <v>17</v>
      </c>
      <c r="D33" s="5">
        <v>0.4</v>
      </c>
      <c r="E33" t="s">
        <v>18</v>
      </c>
      <c r="F33" s="11">
        <f>B33*D33</f>
        <v>278.40000000000003</v>
      </c>
      <c r="J33" s="23">
        <v>1</v>
      </c>
      <c r="K33" s="43"/>
      <c r="L33" s="23"/>
      <c r="M33" s="23"/>
    </row>
    <row r="34" spans="1:13" ht="12.75">
      <c r="A34" t="s">
        <v>87</v>
      </c>
      <c r="D34" s="5">
        <v>0</v>
      </c>
      <c r="E34" t="s">
        <v>18</v>
      </c>
      <c r="F34" s="5">
        <f>B34*D34</f>
        <v>0</v>
      </c>
      <c r="J34" s="23">
        <v>2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3260.92</v>
      </c>
      <c r="J35" s="23">
        <v>3</v>
      </c>
      <c r="K35" s="43"/>
      <c r="L35" s="23"/>
      <c r="M35" s="23"/>
    </row>
    <row r="36" spans="1:13" ht="12.75">
      <c r="A36" s="4" t="s">
        <v>23</v>
      </c>
      <c r="B36" s="4"/>
      <c r="J36" s="23">
        <v>4</v>
      </c>
      <c r="K36" s="43"/>
      <c r="L36" s="23"/>
      <c r="M36" s="23"/>
    </row>
    <row r="37" spans="1:13" ht="12.75">
      <c r="A37" t="s">
        <v>24</v>
      </c>
      <c r="C37">
        <v>156664</v>
      </c>
      <c r="D37">
        <v>219171.6</v>
      </c>
      <c r="E37">
        <v>1315</v>
      </c>
      <c r="F37" s="36">
        <f>C37/D37*E37</f>
        <v>939.9628419010492</v>
      </c>
      <c r="J37" s="23">
        <v>5</v>
      </c>
      <c r="K37" s="43"/>
      <c r="L37" s="23"/>
      <c r="M37" s="23"/>
    </row>
    <row r="38" spans="1:13" ht="12.75">
      <c r="A38" t="s">
        <v>25</v>
      </c>
      <c r="C38">
        <v>170126</v>
      </c>
      <c r="D38">
        <v>219171.6</v>
      </c>
      <c r="E38">
        <v>1315</v>
      </c>
      <c r="F38" s="36">
        <f>C38/D38*E38</f>
        <v>1020.733023804179</v>
      </c>
      <c r="J38" s="23">
        <v>6</v>
      </c>
      <c r="K38" s="43"/>
      <c r="L38" s="23"/>
      <c r="M38" s="23"/>
    </row>
    <row r="39" spans="1:13" ht="12.75">
      <c r="A39" t="s">
        <v>26</v>
      </c>
      <c r="F39" s="11">
        <f>M29</f>
        <v>1500</v>
      </c>
      <c r="J39" s="23">
        <v>7</v>
      </c>
      <c r="K39" s="43"/>
      <c r="L39" s="23"/>
      <c r="M39" s="23"/>
    </row>
    <row r="40" spans="1:13" ht="12.75">
      <c r="A40" t="s">
        <v>79</v>
      </c>
      <c r="F40" s="5"/>
      <c r="J40" s="23">
        <v>8</v>
      </c>
      <c r="K40" s="43"/>
      <c r="L40" s="23"/>
      <c r="M40" s="23"/>
    </row>
    <row r="41" spans="1:13" ht="12.75">
      <c r="A41" t="s">
        <v>27</v>
      </c>
      <c r="F41" s="11">
        <f>M47</f>
        <v>0</v>
      </c>
      <c r="J41" s="23">
        <v>9</v>
      </c>
      <c r="K41" s="43"/>
      <c r="L41" s="23"/>
      <c r="M41" s="23"/>
    </row>
    <row r="42" spans="1:13" ht="12.75">
      <c r="A42" t="s">
        <v>28</v>
      </c>
      <c r="F42" s="5"/>
      <c r="J42" s="25">
        <v>10</v>
      </c>
      <c r="K42" s="44"/>
      <c r="L42" s="25"/>
      <c r="M42" s="25"/>
    </row>
    <row r="43" spans="1:13" ht="12.75">
      <c r="A43" t="s">
        <v>29</v>
      </c>
      <c r="F43" s="5"/>
      <c r="J43" s="25">
        <v>11</v>
      </c>
      <c r="K43" s="44"/>
      <c r="L43" s="25"/>
      <c r="M43" s="25"/>
    </row>
    <row r="44" spans="2:13" ht="12.75">
      <c r="B44">
        <v>1315</v>
      </c>
      <c r="C44" t="s">
        <v>17</v>
      </c>
      <c r="D44" s="11">
        <v>0.35</v>
      </c>
      <c r="E44" t="s">
        <v>18</v>
      </c>
      <c r="F44" s="11">
        <f>B44*D44</f>
        <v>460.24999999999994</v>
      </c>
      <c r="J44" s="25">
        <v>12</v>
      </c>
      <c r="K44" s="44"/>
      <c r="L44" s="25"/>
      <c r="M44" s="25"/>
    </row>
    <row r="45" spans="1:13" ht="12.75">
      <c r="A45" s="48" t="s">
        <v>89</v>
      </c>
      <c r="B45" s="48"/>
      <c r="C45" s="48"/>
      <c r="D45" s="49"/>
      <c r="E45" s="48"/>
      <c r="F45" s="49">
        <v>0</v>
      </c>
      <c r="J45" s="25">
        <v>13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3920.9458657052282</v>
      </c>
      <c r="J46" s="25">
        <v>14</v>
      </c>
      <c r="K46" s="44"/>
      <c r="L46" s="25"/>
      <c r="M46" s="25"/>
    </row>
    <row r="47" spans="1:13" ht="12.75">
      <c r="A47" s="4" t="s">
        <v>31</v>
      </c>
      <c r="F47" s="5"/>
      <c r="J47" s="20"/>
      <c r="K47" s="20"/>
      <c r="L47" s="31" t="s">
        <v>70</v>
      </c>
      <c r="M47" s="34">
        <f>SUM(M33:M46)</f>
        <v>0</v>
      </c>
    </row>
    <row r="48" spans="1:6" ht="12.75">
      <c r="A48" t="s">
        <v>32</v>
      </c>
      <c r="B48">
        <v>1315</v>
      </c>
      <c r="C48" t="s">
        <v>71</v>
      </c>
      <c r="D48" s="5">
        <v>0.15</v>
      </c>
      <c r="E48" t="s">
        <v>18</v>
      </c>
      <c r="F48" s="11">
        <f>B48*D48</f>
        <v>197.25</v>
      </c>
    </row>
    <row r="49" spans="1:6" ht="12.75">
      <c r="A49" t="s">
        <v>33</v>
      </c>
      <c r="F49" s="5"/>
    </row>
    <row r="50" spans="1:6" ht="12.75">
      <c r="A50" s="7" t="s">
        <v>80</v>
      </c>
      <c r="F50" s="5"/>
    </row>
    <row r="51" spans="2:6" ht="12.75">
      <c r="B51">
        <v>1315</v>
      </c>
      <c r="C51" t="s">
        <v>17</v>
      </c>
      <c r="D51" s="11">
        <v>0.86</v>
      </c>
      <c r="E51" t="s">
        <v>18</v>
      </c>
      <c r="F51" s="11">
        <f>B51*D51</f>
        <v>1130.9</v>
      </c>
    </row>
    <row r="52" spans="1:6" ht="12.75">
      <c r="A52" s="4" t="s">
        <v>34</v>
      </c>
      <c r="F52" s="32">
        <f>F48+F51</f>
        <v>1328.15</v>
      </c>
    </row>
    <row r="53" ht="12.75">
      <c r="A53" s="4" t="s">
        <v>35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2.14</v>
      </c>
      <c r="E55" t="s">
        <v>18</v>
      </c>
      <c r="F55" s="11">
        <f>B55*D55</f>
        <v>2814.1000000000004</v>
      </c>
    </row>
    <row r="56" spans="1:6" ht="12.75">
      <c r="A56" s="4" t="s">
        <v>36</v>
      </c>
      <c r="F56" s="8">
        <f>SUM(F55)</f>
        <v>2814.1000000000004</v>
      </c>
    </row>
    <row r="57" spans="1:6" ht="12.75">
      <c r="A57" s="50" t="s">
        <v>97</v>
      </c>
      <c r="B57" s="51"/>
      <c r="C57" s="51"/>
      <c r="D57" s="52">
        <v>2.15</v>
      </c>
      <c r="E57" s="51"/>
      <c r="F57" s="53">
        <f>D57*E7</f>
        <v>2827.25</v>
      </c>
    </row>
    <row r="58" spans="1:6" ht="12.75">
      <c r="A58" s="1" t="s">
        <v>37</v>
      </c>
      <c r="B58" s="1"/>
      <c r="F58" s="32">
        <f>F28+F35+F46+F52+F56+F57</f>
        <v>17437.11586570523</v>
      </c>
    </row>
    <row r="59" spans="1:6" ht="12.75">
      <c r="A59" s="1" t="s">
        <v>90</v>
      </c>
      <c r="B59" s="37"/>
      <c r="C59" s="37">
        <v>0.008</v>
      </c>
      <c r="D59" s="1"/>
      <c r="E59" s="1"/>
      <c r="F59" s="32">
        <f>F58*0.8%</f>
        <v>139.49692692564184</v>
      </c>
    </row>
    <row r="60" spans="1:6" ht="15">
      <c r="A60" s="12" t="s">
        <v>39</v>
      </c>
      <c r="B60" s="12"/>
      <c r="C60" s="12"/>
      <c r="D60" s="12"/>
      <c r="E60" s="12"/>
      <c r="F60" s="35">
        <f>F58+F59</f>
        <v>17576.612792630873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91</v>
      </c>
    </row>
    <row r="62" spans="1:6" ht="12.75">
      <c r="A62" s="13"/>
      <c r="B62" s="40">
        <v>41974</v>
      </c>
      <c r="C62" s="41">
        <v>120555</v>
      </c>
      <c r="D62" s="46">
        <f>F20</f>
        <v>20546.5</v>
      </c>
      <c r="E62" s="46">
        <f>F60</f>
        <v>17576.612792630873</v>
      </c>
      <c r="F62" s="47">
        <f>C62+D62-E62</f>
        <v>123524.88720736913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2014-02-20T15:11:35Z</dcterms:modified>
  <cp:category/>
  <cp:version/>
  <cp:contentType/>
  <cp:contentStatus/>
</cp:coreProperties>
</file>