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<sst xmlns="http://schemas.openxmlformats.org/spreadsheetml/2006/main" count="150" uniqueCount="122">
  <si>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</si>
  <si>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</si>
  <si>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</si>
  <si>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</si>
  <si>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</si>
  <si>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</si>
  <si>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</si>
  <si>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</si>
  <si>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</si>
  <si>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</si>
  <si>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</si>
  <si>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</si>
  <si>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</si>
  <si>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</si>
  <si>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</si>
  <si>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</si>
  <si>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</si>
  <si>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</si>
  <si>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</si>
  <si>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</si>
  <si>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</si>
  <si>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</si>
  <si>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</si>
  <si>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</si>
  <si>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</si>
  <si>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</si>
  <si>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</si>
  <si>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</si>
  <si>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</si>
  <si>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</si>
  <si>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</si>
  <si>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</si>
  <si>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</si>
  <si>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</si>
  <si>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</si>
  <si>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</si>
  <si>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</si>
  <si>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</si>
  <si>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</si>
  <si>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</si>
  <si>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</si>
  <si>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</si>
  <si>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</si>
  <si>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</si>
  <si>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</si>
  <si>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</si>
  <si>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</si>
  <si>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</si>
  <si>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</si>
  <si>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</si>
  <si>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</si>
  <si>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</si>
  <si>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</si>
  <si>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</si>
  <si>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</si>
  <si>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</si>
  <si>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</si>
  <si>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</si>
  <si>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</si>
  <si>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</si>
  <si>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</si>
  <si>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</si>
  <si>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</si>
  <si>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</si>
  <si>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</si>
  <si>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</si>
  <si>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</si>
  <si>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</si>
  <si>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</si>
  <si>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</si>
  <si>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</si>
  <si>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</si>
  <si>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3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</si>
  <si>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</si>
  <si>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</si>
  <si>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</si>
  <si>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</si>
  <si>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</si>
  <si>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</si>
  <si>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0,7 ставки</t>
  </si>
  <si>
    <t>0,6 ставки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</si>
  <si>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</si>
  <si>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</si>
  <si>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 xml:space="preserve"> 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</si>
  <si>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</si>
  <si>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</si>
  <si>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</si>
  <si>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</si>
  <si>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</si>
  <si>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2013 г.</t>
  </si>
  <si>
    <r>
      <t>1.2 Арендаторы (Интер-телеком,ростелеком</t>
    </r>
    <r>
      <rPr>
        <sz val="10"/>
        <rFont val="Arial Cyr"/>
        <family val="0"/>
      </rPr>
      <t>)</t>
    </r>
  </si>
  <si>
    <t>Горгаз (техобслуживание и ремонт )</t>
  </si>
  <si>
    <t>ост.на 01.12</t>
  </si>
  <si>
    <t>ноябрь</t>
  </si>
  <si>
    <t xml:space="preserve">                    за  ноябрь  2013 г. г.</t>
  </si>
  <si>
    <t>3.  Материалы</t>
  </si>
  <si>
    <t>Снятие заглушек Д 80 с задвижек при пуске отопления</t>
  </si>
  <si>
    <t>Регулировка ЦО при пуске отопления</t>
  </si>
  <si>
    <t>Смена сгона Д 20 (2шт) кв.23</t>
  </si>
  <si>
    <t>Сгон Д 20</t>
  </si>
  <si>
    <t>2шт</t>
  </si>
  <si>
    <t>Муфта 20</t>
  </si>
  <si>
    <t>К/гайка 20</t>
  </si>
  <si>
    <t>Диск</t>
  </si>
  <si>
    <t>1шт</t>
  </si>
  <si>
    <t>Слив и наполнение системы отопления</t>
  </si>
  <si>
    <t>Перегруппировка радиатора (1шт) кв.1</t>
  </si>
  <si>
    <t>Смена труб Д 50 (1,5мп) кв.1</t>
  </si>
  <si>
    <t>Труба Д 50</t>
  </si>
  <si>
    <t>1,5мп</t>
  </si>
  <si>
    <t>Электроды</t>
  </si>
  <si>
    <t>4 кг</t>
  </si>
  <si>
    <t>Перестилка дощатых полов (10м2) кв.1</t>
  </si>
  <si>
    <t>Доска</t>
  </si>
  <si>
    <t>0,4м3</t>
  </si>
  <si>
    <t>Гвозди</t>
  </si>
  <si>
    <t>1кг</t>
  </si>
  <si>
    <t>Смена эл. счетчика (1шт) кв.11</t>
  </si>
  <si>
    <t>Смена эл.провода (3мп) кв.11</t>
  </si>
  <si>
    <t>Эл.провод</t>
  </si>
  <si>
    <t>3мп</t>
  </si>
  <si>
    <t>Плановые накопления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</si>
</sst>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7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0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4">
      <selection activeCell="C59" sqref="C5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94</v>
      </c>
    </row>
    <row r="3" spans="2:13" ht="12.75">
      <c r="B3" s="1" t="s">
        <v>83</v>
      </c>
      <c r="C3" s="8" t="s">
        <v>93</v>
      </c>
      <c r="D3" s="8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2796.4</v>
      </c>
      <c r="F7" t="s">
        <v>71</v>
      </c>
      <c r="J7" s="15"/>
      <c r="K7" s="15" t="s">
        <v>48</v>
      </c>
      <c r="L7" s="21">
        <v>5</v>
      </c>
      <c r="M7" s="33">
        <f>L7*89.21*1.202</f>
        <v>536.1520999999999</v>
      </c>
    </row>
    <row r="8" spans="1:13" ht="12.75">
      <c r="A8" t="s">
        <v>3</v>
      </c>
      <c r="E8">
        <v>259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498</v>
      </c>
      <c r="F10" t="s">
        <v>71</v>
      </c>
      <c r="J10" s="16"/>
      <c r="K10" s="18" t="s">
        <v>53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3715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491</v>
      </c>
      <c r="F12" t="s">
        <v>71</v>
      </c>
      <c r="J12" s="16"/>
      <c r="K12" s="18" t="s">
        <v>52</v>
      </c>
      <c r="L12" s="23">
        <v>4</v>
      </c>
      <c r="M12" s="33">
        <f t="shared" si="0"/>
        <v>428.92168</v>
      </c>
    </row>
    <row r="13" spans="10:13" ht="12.75">
      <c r="J13" s="20">
        <v>4</v>
      </c>
      <c r="K13" s="19" t="s">
        <v>54</v>
      </c>
      <c r="L13" s="25"/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32864.14</v>
      </c>
      <c r="J16" s="15" t="s">
        <v>58</v>
      </c>
      <c r="K16" s="26" t="s">
        <v>59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25502.02</v>
      </c>
      <c r="J17" s="16" t="s">
        <v>60</v>
      </c>
      <c r="K17" s="18" t="s">
        <v>61</v>
      </c>
      <c r="L17" s="23">
        <v>3.76</v>
      </c>
      <c r="M17" s="33">
        <f t="shared" si="0"/>
        <v>403.1863791999999</v>
      </c>
    </row>
    <row r="18" spans="2:13" ht="12.75">
      <c r="B18" t="s">
        <v>11</v>
      </c>
      <c r="F18" s="9">
        <f>F17/F16</f>
        <v>0.7759831841027941</v>
      </c>
      <c r="J18" s="20"/>
      <c r="K18" s="27" t="s">
        <v>62</v>
      </c>
      <c r="L18" s="28">
        <f>SUM(L7:L17)</f>
        <v>15.76</v>
      </c>
      <c r="M18" s="34">
        <f>SUM(M7:M17)</f>
        <v>1689.9514192</v>
      </c>
    </row>
    <row r="19" spans="1:11" ht="12.75">
      <c r="A19" t="s">
        <v>90</v>
      </c>
      <c r="F19" s="5">
        <v>950.96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26452.98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8</v>
      </c>
      <c r="M22" s="33">
        <f aca="true" t="shared" si="1" ref="M22:M33">L22*89.21*1.202*1.15</f>
        <v>986.5198639999999</v>
      </c>
    </row>
    <row r="23" spans="10:13" ht="12.75">
      <c r="J23" s="20">
        <v>2</v>
      </c>
      <c r="K23" s="20" t="s">
        <v>96</v>
      </c>
      <c r="L23" s="25">
        <v>1</v>
      </c>
      <c r="M23" s="33">
        <f t="shared" si="1"/>
        <v>123.31498299999998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98</v>
      </c>
      <c r="L24" s="25">
        <v>0.56</v>
      </c>
      <c r="M24" s="33">
        <f t="shared" si="1"/>
        <v>69.05639047999999</v>
      </c>
    </row>
    <row r="25" spans="1:13" ht="12.75">
      <c r="A25" t="s">
        <v>15</v>
      </c>
      <c r="D25" t="s">
        <v>79</v>
      </c>
      <c r="F25" s="11">
        <v>4047.13</v>
      </c>
      <c r="J25" s="20">
        <v>4</v>
      </c>
      <c r="K25" s="20" t="s">
        <v>105</v>
      </c>
      <c r="L25" s="25">
        <v>18.58</v>
      </c>
      <c r="M25" s="33">
        <f t="shared" si="1"/>
        <v>2291.1923841399994</v>
      </c>
    </row>
    <row r="26" spans="1:13" ht="12.75">
      <c r="A26" s="6" t="s">
        <v>18</v>
      </c>
      <c r="D26" t="s">
        <v>80</v>
      </c>
      <c r="F26" s="5">
        <v>2870.38</v>
      </c>
      <c r="J26" s="20">
        <v>5</v>
      </c>
      <c r="K26" s="20" t="s">
        <v>106</v>
      </c>
      <c r="L26" s="25">
        <v>7.4</v>
      </c>
      <c r="M26" s="33">
        <f t="shared" si="1"/>
        <v>912.5308741999999</v>
      </c>
    </row>
    <row r="27" spans="1:13" ht="12.75">
      <c r="A27" s="6" t="s">
        <v>95</v>
      </c>
      <c r="F27" s="5">
        <v>0</v>
      </c>
      <c r="J27" s="20">
        <v>6</v>
      </c>
      <c r="K27" s="20" t="s">
        <v>107</v>
      </c>
      <c r="L27" s="25">
        <v>2.02</v>
      </c>
      <c r="M27" s="33">
        <f t="shared" si="1"/>
        <v>249.09626565999994</v>
      </c>
    </row>
    <row r="28" spans="1:13" ht="12.75">
      <c r="A28" s="4" t="s">
        <v>37</v>
      </c>
      <c r="F28" s="32">
        <f>F25+F26+F27</f>
        <v>6917.51</v>
      </c>
      <c r="J28" s="20">
        <v>7</v>
      </c>
      <c r="K28" s="20" t="s">
        <v>112</v>
      </c>
      <c r="L28" s="25">
        <v>12.1</v>
      </c>
      <c r="M28" s="33">
        <f t="shared" si="1"/>
        <v>1492.1112942999994</v>
      </c>
    </row>
    <row r="29" spans="1:13" ht="12.75">
      <c r="A29" s="4" t="s">
        <v>19</v>
      </c>
      <c r="J29" s="20">
        <v>8</v>
      </c>
      <c r="K29" s="20" t="s">
        <v>117</v>
      </c>
      <c r="L29" s="25">
        <v>0.87</v>
      </c>
      <c r="M29" s="33">
        <f t="shared" si="1"/>
        <v>107.28403520999998</v>
      </c>
    </row>
    <row r="30" spans="1:13" ht="12.75">
      <c r="A30" t="s">
        <v>84</v>
      </c>
      <c r="D30" s="5">
        <v>1.08</v>
      </c>
      <c r="E30" t="s">
        <v>17</v>
      </c>
      <c r="F30" s="11">
        <f>E7*D30</f>
        <v>3020.112</v>
      </c>
      <c r="J30" s="20">
        <v>9</v>
      </c>
      <c r="K30" s="20" t="s">
        <v>118</v>
      </c>
      <c r="L30" s="25">
        <v>0.57</v>
      </c>
      <c r="M30" s="33">
        <f t="shared" si="1"/>
        <v>70.28954030999998</v>
      </c>
    </row>
    <row r="31" spans="1:13" ht="12.75">
      <c r="A31" t="s">
        <v>85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935</v>
      </c>
      <c r="C32" t="s">
        <v>20</v>
      </c>
      <c r="D32" s="5">
        <v>3.31</v>
      </c>
      <c r="E32" t="s">
        <v>17</v>
      </c>
      <c r="F32" s="5">
        <v>3094.85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86</v>
      </c>
      <c r="B33">
        <v>259</v>
      </c>
      <c r="C33" t="s">
        <v>16</v>
      </c>
      <c r="D33" s="5">
        <v>0</v>
      </c>
      <c r="E33" t="s">
        <v>17</v>
      </c>
      <c r="F33" s="5">
        <f>B33*D33</f>
        <v>0</v>
      </c>
      <c r="J33" s="20">
        <v>12</v>
      </c>
      <c r="K33" s="20"/>
      <c r="L33" s="25"/>
      <c r="M33" s="33">
        <f t="shared" si="1"/>
        <v>0</v>
      </c>
    </row>
    <row r="34" spans="1:13" ht="12.75">
      <c r="A34" t="s">
        <v>87</v>
      </c>
      <c r="B34">
        <v>32</v>
      </c>
      <c r="C34" t="s">
        <v>88</v>
      </c>
      <c r="D34" s="5">
        <v>26.5</v>
      </c>
      <c r="E34" t="s">
        <v>17</v>
      </c>
      <c r="F34" s="11">
        <f>B34*D34</f>
        <v>848</v>
      </c>
      <c r="J34" s="20"/>
      <c r="K34" s="30" t="s">
        <v>62</v>
      </c>
      <c r="L34" s="28">
        <f>SUM(L22:L33)</f>
        <v>51.1</v>
      </c>
      <c r="M34" s="34">
        <f>SUM(M22:M33)</f>
        <v>6301.395631299998</v>
      </c>
    </row>
    <row r="35" spans="1:11" ht="12.75">
      <c r="A35" s="4" t="s">
        <v>21</v>
      </c>
      <c r="B35" s="10"/>
      <c r="C35" s="10"/>
      <c r="F35" s="32">
        <f>SUM(F30:F34)</f>
        <v>6962.9619999999995</v>
      </c>
      <c r="K35" s="1" t="s">
        <v>66</v>
      </c>
    </row>
    <row r="36" spans="1:13" ht="12.75">
      <c r="A36" s="4" t="s">
        <v>22</v>
      </c>
      <c r="B36" s="4"/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23</v>
      </c>
      <c r="C37">
        <v>151195</v>
      </c>
      <c r="D37">
        <v>219171.6</v>
      </c>
      <c r="E37">
        <v>2796.4</v>
      </c>
      <c r="F37" s="35">
        <f>C37/D37*E37</f>
        <v>1929.0897999558338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24</v>
      </c>
      <c r="C38">
        <v>132457</v>
      </c>
      <c r="D38">
        <v>219171.6</v>
      </c>
      <c r="E38">
        <v>2796.4</v>
      </c>
      <c r="F38" s="35">
        <f>C38/D38*E38</f>
        <v>1690.0125508961928</v>
      </c>
      <c r="J38" s="20">
        <v>1</v>
      </c>
      <c r="K38" s="20" t="s">
        <v>99</v>
      </c>
      <c r="L38" s="25" t="s">
        <v>100</v>
      </c>
      <c r="M38" s="25">
        <v>28</v>
      </c>
    </row>
    <row r="39" spans="1:13" ht="12.75">
      <c r="A39" t="s">
        <v>25</v>
      </c>
      <c r="F39" s="11">
        <f>M34</f>
        <v>6301.395631299998</v>
      </c>
      <c r="J39" s="20">
        <v>2</v>
      </c>
      <c r="K39" s="20" t="s">
        <v>101</v>
      </c>
      <c r="L39" s="25" t="s">
        <v>100</v>
      </c>
      <c r="M39" s="25">
        <v>50</v>
      </c>
    </row>
    <row r="40" spans="1:13" ht="12.75">
      <c r="A40" t="s">
        <v>78</v>
      </c>
      <c r="F40" s="5"/>
      <c r="J40" s="20">
        <v>3</v>
      </c>
      <c r="K40" s="20" t="s">
        <v>102</v>
      </c>
      <c r="L40" s="25" t="s">
        <v>100</v>
      </c>
      <c r="M40" s="25">
        <v>30</v>
      </c>
    </row>
    <row r="41" spans="2:13" ht="12.75">
      <c r="B41">
        <v>2796.4</v>
      </c>
      <c r="C41" t="s">
        <v>16</v>
      </c>
      <c r="D41" s="5"/>
      <c r="F41" s="11">
        <v>1442.4</v>
      </c>
      <c r="J41" s="20">
        <v>4</v>
      </c>
      <c r="K41" s="20" t="s">
        <v>103</v>
      </c>
      <c r="L41" s="25" t="s">
        <v>104</v>
      </c>
      <c r="M41" s="25">
        <v>17</v>
      </c>
    </row>
    <row r="42" spans="1:13" ht="12.75">
      <c r="A42" t="s">
        <v>26</v>
      </c>
      <c r="F42" s="5">
        <f>M54</f>
        <v>3601.6</v>
      </c>
      <c r="J42" s="20">
        <v>5</v>
      </c>
      <c r="K42" s="20" t="s">
        <v>108</v>
      </c>
      <c r="L42" s="25" t="s">
        <v>109</v>
      </c>
      <c r="M42" s="25">
        <v>237</v>
      </c>
    </row>
    <row r="43" spans="1:13" ht="12.75">
      <c r="A43" t="s">
        <v>27</v>
      </c>
      <c r="F43" s="5"/>
      <c r="J43" s="20">
        <v>6</v>
      </c>
      <c r="K43" s="20" t="s">
        <v>110</v>
      </c>
      <c r="L43" s="25" t="s">
        <v>111</v>
      </c>
      <c r="M43" s="25">
        <v>240</v>
      </c>
    </row>
    <row r="44" spans="1:13" ht="12.75">
      <c r="A44" t="s">
        <v>28</v>
      </c>
      <c r="F44" s="5"/>
      <c r="J44" s="20">
        <v>7</v>
      </c>
      <c r="K44" s="20" t="s">
        <v>113</v>
      </c>
      <c r="L44" s="25" t="s">
        <v>114</v>
      </c>
      <c r="M44" s="25">
        <v>2880</v>
      </c>
    </row>
    <row r="45" spans="2:13" ht="12.75">
      <c r="B45">
        <v>2796.4</v>
      </c>
      <c r="C45" t="s">
        <v>16</v>
      </c>
      <c r="D45" s="11">
        <v>0.79</v>
      </c>
      <c r="E45" t="s">
        <v>17</v>
      </c>
      <c r="F45" s="11">
        <f>B45*D45</f>
        <v>2209.156</v>
      </c>
      <c r="J45" s="20">
        <v>8</v>
      </c>
      <c r="K45" s="20" t="s">
        <v>115</v>
      </c>
      <c r="L45" s="25" t="s">
        <v>116</v>
      </c>
      <c r="M45" s="25">
        <v>110</v>
      </c>
    </row>
    <row r="46" spans="1:13" ht="12.75">
      <c r="A46" s="47" t="s">
        <v>91</v>
      </c>
      <c r="B46" s="47"/>
      <c r="C46" s="47"/>
      <c r="D46" s="48"/>
      <c r="E46" s="47"/>
      <c r="F46" s="48">
        <v>0</v>
      </c>
      <c r="J46" s="20">
        <v>9</v>
      </c>
      <c r="K46" s="20" t="s">
        <v>119</v>
      </c>
      <c r="L46" s="25" t="s">
        <v>120</v>
      </c>
      <c r="M46" s="25">
        <v>9.6</v>
      </c>
    </row>
    <row r="47" spans="1:13" ht="12.75">
      <c r="A47" s="4" t="s">
        <v>29</v>
      </c>
      <c r="B47" s="4"/>
      <c r="C47" s="10"/>
      <c r="F47" s="32">
        <f>SUM(F37:F46)</f>
        <v>17173.653982152024</v>
      </c>
      <c r="J47" s="20">
        <v>10</v>
      </c>
      <c r="K47" s="20"/>
      <c r="L47" s="25"/>
      <c r="M47" s="25"/>
    </row>
    <row r="48" spans="1:13" ht="12.75">
      <c r="A48" s="4" t="s">
        <v>30</v>
      </c>
      <c r="J48" s="20">
        <v>11</v>
      </c>
      <c r="K48" s="20"/>
      <c r="L48" s="25"/>
      <c r="M48" s="25"/>
    </row>
    <row r="49" spans="1:13" ht="12.75">
      <c r="A49" t="s">
        <v>31</v>
      </c>
      <c r="B49">
        <v>2796.4</v>
      </c>
      <c r="C49" t="s">
        <v>71</v>
      </c>
      <c r="D49" s="45">
        <v>0.13</v>
      </c>
      <c r="E49" s="7"/>
      <c r="F49" s="46">
        <f>B49*D49</f>
        <v>363.53200000000004</v>
      </c>
      <c r="J49" s="20">
        <v>12</v>
      </c>
      <c r="K49" s="20"/>
      <c r="L49" s="25"/>
      <c r="M49" s="25"/>
    </row>
    <row r="50" spans="1:13" ht="12.75">
      <c r="A50" t="s">
        <v>32</v>
      </c>
      <c r="F50" s="5"/>
      <c r="J50" s="20">
        <v>13</v>
      </c>
      <c r="K50" s="20"/>
      <c r="L50" s="25"/>
      <c r="M50" s="25"/>
    </row>
    <row r="51" spans="1:13" ht="12.75">
      <c r="A51" s="7" t="s">
        <v>81</v>
      </c>
      <c r="F51" s="5"/>
      <c r="J51" s="20">
        <v>14</v>
      </c>
      <c r="K51" s="20"/>
      <c r="L51" s="25"/>
      <c r="M51" s="25"/>
    </row>
    <row r="52" spans="2:13" ht="12.75">
      <c r="B52">
        <v>2796.4</v>
      </c>
      <c r="C52" t="s">
        <v>16</v>
      </c>
      <c r="D52" s="11">
        <v>0.93</v>
      </c>
      <c r="E52" t="s">
        <v>17</v>
      </c>
      <c r="F52" s="11">
        <f>B52*D52</f>
        <v>2600.652</v>
      </c>
      <c r="J52" s="20">
        <v>15</v>
      </c>
      <c r="K52" s="20"/>
      <c r="L52" s="25"/>
      <c r="M52" s="25"/>
    </row>
    <row r="53" spans="1:13" ht="12.75">
      <c r="A53" s="4" t="s">
        <v>33</v>
      </c>
      <c r="F53" s="32">
        <f>F49+F52</f>
        <v>2964.184</v>
      </c>
      <c r="J53" s="20">
        <v>16</v>
      </c>
      <c r="K53" s="20"/>
      <c r="L53" s="25"/>
      <c r="M53" s="25"/>
    </row>
    <row r="54" spans="1:13" ht="12.75">
      <c r="A54" s="4" t="s">
        <v>34</v>
      </c>
      <c r="J54" s="20"/>
      <c r="K54" s="20"/>
      <c r="L54" s="31" t="s">
        <v>69</v>
      </c>
      <c r="M54" s="28">
        <f>SUM(M38:M53)</f>
        <v>3601.6</v>
      </c>
    </row>
    <row r="55" spans="1:6" ht="12.75">
      <c r="A55" s="7" t="s">
        <v>82</v>
      </c>
      <c r="B55" s="7"/>
      <c r="C55" s="7"/>
      <c r="D55" s="7"/>
      <c r="E55" s="7"/>
      <c r="F55" s="7"/>
    </row>
    <row r="56" spans="2:6" ht="12.75">
      <c r="B56">
        <v>2796.4</v>
      </c>
      <c r="C56" t="s">
        <v>16</v>
      </c>
      <c r="D56" s="11">
        <v>2.87</v>
      </c>
      <c r="E56" t="s">
        <v>17</v>
      </c>
      <c r="F56" s="11">
        <f>B56*D56</f>
        <v>8025.668000000001</v>
      </c>
    </row>
    <row r="57" spans="1:6" ht="12.75">
      <c r="A57" s="4" t="s">
        <v>35</v>
      </c>
      <c r="F57" s="32">
        <f>SUM(F56)</f>
        <v>8025.668000000001</v>
      </c>
    </row>
    <row r="58" spans="1:6" ht="12.75">
      <c r="A58" s="1" t="s">
        <v>36</v>
      </c>
      <c r="B58" s="1"/>
      <c r="F58" s="32">
        <f>F28+F35+F47+F53+F57</f>
        <v>42043.97798215202</v>
      </c>
    </row>
    <row r="59" spans="1:6" ht="12.75">
      <c r="A59" s="1" t="s">
        <v>121</v>
      </c>
      <c r="B59" s="36"/>
      <c r="C59" s="49">
        <v>0.008</v>
      </c>
      <c r="D59" s="1"/>
      <c r="E59" s="1"/>
      <c r="F59" s="32">
        <f>F58*0.8%</f>
        <v>336.3518238572162</v>
      </c>
    </row>
    <row r="60" spans="1:6" ht="15">
      <c r="A60" s="12" t="s">
        <v>38</v>
      </c>
      <c r="B60" s="12"/>
      <c r="C60" s="12"/>
      <c r="D60" s="12"/>
      <c r="E60" s="12"/>
      <c r="F60" s="42">
        <f>F58+F59</f>
        <v>42380.329806009235</v>
      </c>
    </row>
    <row r="61" spans="2:6" ht="12.75">
      <c r="B61" s="37" t="s">
        <v>74</v>
      </c>
      <c r="C61" s="38" t="s">
        <v>75</v>
      </c>
      <c r="D61" s="22" t="s">
        <v>76</v>
      </c>
      <c r="E61" s="22" t="s">
        <v>77</v>
      </c>
      <c r="F61" s="41" t="s">
        <v>92</v>
      </c>
    </row>
    <row r="62" spans="1:6" ht="12.75">
      <c r="A62" s="13"/>
      <c r="B62" s="39">
        <v>41944</v>
      </c>
      <c r="C62" s="40">
        <v>-173607</v>
      </c>
      <c r="D62" s="43">
        <f>F20</f>
        <v>26452.98</v>
      </c>
      <c r="E62" s="43">
        <f>F60</f>
        <v>42380.329806009235</v>
      </c>
      <c r="F62" s="44">
        <f>C62+D62-E62</f>
        <v>-189534.3498060092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2013-11-25T08:40:09Z</cp:lastPrinted>
  <dcterms:created xsi:type="dcterms:W3CDTF">2008-08-18T07:30:19Z</dcterms:created>
  <dcterms:modified xsi:type="dcterms:W3CDTF">2014-01-10T13:55:17Z</dcterms:modified>
  <cp:category/>
  <cp:version/>
  <cp:contentType/>
  <cp:contentStatus/>
</cp:coreProperties>
</file>