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<sst xmlns="http://schemas.openxmlformats.org/spreadsheetml/2006/main" count="149" uniqueCount="117">
  <si>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</si>
  <si>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</si>
  <si>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</si>
  <si>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</si>
  <si>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</si>
  <si>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</si>
  <si>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</si>
  <si>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</si>
  <si>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</si>
  <si>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</si>
  <si>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</si>
  <si>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</si>
  <si>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</si>
  <si>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</si>
  <si>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</si>
  <si>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</si>
  <si>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</si>
  <si>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</si>
  <si>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</si>
  <si>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</si>
  <si>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</si>
  <si>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</si>
  <si>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</si>
  <si>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</si>
  <si>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</si>
  <si>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</si>
  <si>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</si>
  <si>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</si>
  <si>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</si>
  <si>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</si>
  <si>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</si>
  <si>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</si>
  <si>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</si>
  <si>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</si>
  <si>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</si>
  <si>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</si>
  <si>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</si>
  <si>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</si>
  <si>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</si>
  <si>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</si>
  <si>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</si>
  <si>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</si>
  <si>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</si>
  <si>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</si>
  <si>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</si>
  <si>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</si>
  <si>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</si>
  <si>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</si>
  <si>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</si>
  <si>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</si>
  <si>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</si>
  <si>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</si>
  <si>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</si>
  <si>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</si>
  <si>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</si>
  <si>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</si>
  <si>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</si>
  <si>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</si>
  <si>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</si>
  <si>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</si>
  <si>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</si>
  <si>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</si>
  <si>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</si>
  <si>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</si>
  <si>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</si>
  <si>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</si>
  <si>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</si>
  <si>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</si>
  <si>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</si>
  <si>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</si>
  <si>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</si>
  <si>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</si>
  <si>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</si>
  <si>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</si>
  <si>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</si>
  <si>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</si>
  <si>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</si>
  <si>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</si>
  <si>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</si>
  <si>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</si>
  <si>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</si>
  <si>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</si>
  <si>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</si>
  <si>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</si>
  <si>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</si>
  <si>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</si>
  <si>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</si>
  <si>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</si>
  <si>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</si>
  <si>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</si>
  <si>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Лампа</t>
  </si>
  <si>
    <t>Эл.провод</t>
  </si>
  <si>
    <t>Патрон</t>
  </si>
  <si>
    <t>Выключатель</t>
  </si>
  <si>
    <t>3шт</t>
  </si>
  <si>
    <t>ост.на 01.12.</t>
  </si>
  <si>
    <t>ноябрь</t>
  </si>
  <si>
    <t xml:space="preserve">                    за  ноябрь  2013 г.</t>
  </si>
  <si>
    <t>3.  Материалы</t>
  </si>
  <si>
    <t>Снятие заглушек Д 80 с задвижек при пуске отопления</t>
  </si>
  <si>
    <t>Регулировка ЦО при пуске</t>
  </si>
  <si>
    <t>Прочистка канализации п-д1</t>
  </si>
  <si>
    <t>2шт</t>
  </si>
  <si>
    <t>Муфта 20</t>
  </si>
  <si>
    <t>Смена сгона Д 20 (2шт) кв.107</t>
  </si>
  <si>
    <t>Сгон Д 20</t>
  </si>
  <si>
    <t>К/гайка 20</t>
  </si>
  <si>
    <t>Смена вентиля Д 15 (2шт) кв.77</t>
  </si>
  <si>
    <t>Вентиль Д 15</t>
  </si>
  <si>
    <t>Слив и наполнение системы отопления</t>
  </si>
  <si>
    <t>Смена ламп (5шт)</t>
  </si>
  <si>
    <t>5шт</t>
  </si>
  <si>
    <t>Смена эл.провода (20мп) п-д3</t>
  </si>
  <si>
    <t>20мп</t>
  </si>
  <si>
    <t>Смена патрона (3шт)</t>
  </si>
  <si>
    <t>Смена выключателя (3шт)</t>
  </si>
  <si>
    <t>Плановые накопления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</si>
</sst>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8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2803</v>
      </c>
      <c r="F7" t="s">
        <v>72</v>
      </c>
      <c r="J7" s="15"/>
      <c r="K7" s="15" t="s">
        <v>49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381</v>
      </c>
      <c r="F12" t="s">
        <v>72</v>
      </c>
      <c r="J12" s="16"/>
      <c r="K12" s="18" t="s">
        <v>53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27464.8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28710.38</v>
      </c>
      <c r="J17" s="16" t="s">
        <v>61</v>
      </c>
      <c r="K17" s="18" t="s">
        <v>62</v>
      </c>
      <c r="L17" s="23">
        <v>3.8</v>
      </c>
      <c r="M17" s="33">
        <f t="shared" si="0"/>
        <v>407.4755959999999</v>
      </c>
    </row>
    <row r="18" spans="2:13" ht="12.75">
      <c r="B18" t="s">
        <v>11</v>
      </c>
      <c r="F18" s="9">
        <f>F17/F16</f>
        <v>1.0453518685735925</v>
      </c>
      <c r="J18" s="20"/>
      <c r="K18" s="27" t="s">
        <v>63</v>
      </c>
      <c r="L18" s="28">
        <f>SUM(L7:L17)</f>
        <v>15.8</v>
      </c>
      <c r="M18" s="34">
        <f>SUM(M7:M17)</f>
        <v>1694.2406359999995</v>
      </c>
    </row>
    <row r="19" spans="1:11" ht="12.75">
      <c r="A19" t="s">
        <v>89</v>
      </c>
      <c r="F19" s="5">
        <v>1146.46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29856.84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100</v>
      </c>
      <c r="L23" s="25">
        <v>8</v>
      </c>
      <c r="M23" s="33">
        <f aca="true" t="shared" si="1" ref="M23:M35">L23*89.21*1.202*1.15</f>
        <v>986.5198639999999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25">
        <v>9.66</v>
      </c>
      <c r="M24" s="33">
        <f t="shared" si="1"/>
        <v>1191.2227357799998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104</v>
      </c>
      <c r="L25" s="25">
        <v>0.56</v>
      </c>
      <c r="M25" s="33">
        <f t="shared" si="1"/>
        <v>69.05639047999999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 t="s">
        <v>107</v>
      </c>
      <c r="L26" s="25">
        <v>1.62</v>
      </c>
      <c r="M26" s="33">
        <f t="shared" si="1"/>
        <v>199.77027245999994</v>
      </c>
    </row>
    <row r="27" spans="1:13" ht="12.75">
      <c r="A27" s="6" t="s">
        <v>98</v>
      </c>
      <c r="F27" s="5">
        <v>0</v>
      </c>
      <c r="J27" s="20">
        <v>6</v>
      </c>
      <c r="K27" s="20" t="s">
        <v>109</v>
      </c>
      <c r="L27" s="25">
        <v>17.93</v>
      </c>
      <c r="M27" s="33">
        <f t="shared" si="1"/>
        <v>2211.0376451899997</v>
      </c>
    </row>
    <row r="28" spans="1:13" ht="12.75">
      <c r="A28" s="4" t="s">
        <v>38</v>
      </c>
      <c r="F28" s="32">
        <f>F25+F26+F27</f>
        <v>8173.6</v>
      </c>
      <c r="J28" s="20">
        <v>7</v>
      </c>
      <c r="K28" s="20" t="s">
        <v>110</v>
      </c>
      <c r="L28" s="25">
        <v>0.35</v>
      </c>
      <c r="M28" s="33">
        <f t="shared" si="1"/>
        <v>43.16024404999999</v>
      </c>
    </row>
    <row r="29" spans="1:13" ht="12.75">
      <c r="A29" s="4" t="s">
        <v>19</v>
      </c>
      <c r="J29" s="20">
        <v>8</v>
      </c>
      <c r="K29" s="20" t="s">
        <v>112</v>
      </c>
      <c r="L29" s="25">
        <v>3.8</v>
      </c>
      <c r="M29" s="33">
        <f t="shared" si="1"/>
        <v>468.59693539999984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3027.2400000000002</v>
      </c>
      <c r="J30" s="20">
        <v>9</v>
      </c>
      <c r="K30" s="20" t="s">
        <v>114</v>
      </c>
      <c r="L30" s="25">
        <v>1.19</v>
      </c>
      <c r="M30" s="33">
        <f t="shared" si="1"/>
        <v>146.74482976999997</v>
      </c>
    </row>
    <row r="31" spans="1:13" ht="12.75">
      <c r="A31" t="s">
        <v>85</v>
      </c>
      <c r="J31" s="20">
        <v>10</v>
      </c>
      <c r="K31" s="20" t="s">
        <v>115</v>
      </c>
      <c r="L31" s="25">
        <v>0.72</v>
      </c>
      <c r="M31" s="33">
        <f t="shared" si="1"/>
        <v>88.78678775999998</v>
      </c>
    </row>
    <row r="32" spans="2:13" ht="12.75">
      <c r="B32">
        <f>F32/D32</f>
        <v>1994</v>
      </c>
      <c r="C32" t="s">
        <v>20</v>
      </c>
      <c r="D32" s="5">
        <v>2.32</v>
      </c>
      <c r="E32" t="s">
        <v>17</v>
      </c>
      <c r="F32" s="5">
        <v>4626.08</v>
      </c>
      <c r="J32" s="20">
        <v>11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86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7653.32</v>
      </c>
      <c r="J36" s="20"/>
      <c r="K36" s="30" t="s">
        <v>63</v>
      </c>
      <c r="L36" s="28">
        <f>SUM(L22:L35)</f>
        <v>44.82999999999999</v>
      </c>
      <c r="M36" s="34">
        <f>SUM(M22:M35)</f>
        <v>5528.2106878899995</v>
      </c>
    </row>
    <row r="37" spans="1:11" ht="12.75">
      <c r="A37" s="4" t="s">
        <v>22</v>
      </c>
      <c r="B37" s="4"/>
      <c r="K37" s="1" t="s">
        <v>67</v>
      </c>
    </row>
    <row r="38" spans="1:13" ht="12.75">
      <c r="A38" t="s">
        <v>23</v>
      </c>
      <c r="C38">
        <v>151195</v>
      </c>
      <c r="D38">
        <v>219171.6</v>
      </c>
      <c r="E38">
        <v>2803</v>
      </c>
      <c r="F38" s="35">
        <f>C38/D38*E38</f>
        <v>1933.642794048134</v>
      </c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24</v>
      </c>
      <c r="C39">
        <v>132457</v>
      </c>
      <c r="D39">
        <v>219171.6</v>
      </c>
      <c r="E39">
        <v>2803</v>
      </c>
      <c r="F39" s="35">
        <f>C39/D39*E39</f>
        <v>1694.0012802753643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25</v>
      </c>
      <c r="F40" s="11">
        <f>M36</f>
        <v>5528.2106878899995</v>
      </c>
      <c r="J40" s="20">
        <v>1</v>
      </c>
      <c r="K40" s="20" t="s">
        <v>105</v>
      </c>
      <c r="L40" s="25" t="s">
        <v>102</v>
      </c>
      <c r="M40" s="25">
        <v>28</v>
      </c>
    </row>
    <row r="41" spans="1:13" ht="12.75">
      <c r="A41" t="s">
        <v>79</v>
      </c>
      <c r="J41" s="20">
        <v>2</v>
      </c>
      <c r="K41" s="20" t="s">
        <v>106</v>
      </c>
      <c r="L41" s="25" t="s">
        <v>102</v>
      </c>
      <c r="M41" s="25">
        <v>20</v>
      </c>
    </row>
    <row r="42" spans="2:13" ht="12.75">
      <c r="B42">
        <v>2803</v>
      </c>
      <c r="C42" t="s">
        <v>16</v>
      </c>
      <c r="D42" s="5"/>
      <c r="F42" s="11">
        <v>2163.6</v>
      </c>
      <c r="J42" s="20">
        <v>3</v>
      </c>
      <c r="K42" s="20" t="s">
        <v>103</v>
      </c>
      <c r="L42" s="25" t="s">
        <v>102</v>
      </c>
      <c r="M42" s="25">
        <v>34</v>
      </c>
    </row>
    <row r="43" spans="1:13" ht="12.75">
      <c r="A43" t="s">
        <v>26</v>
      </c>
      <c r="F43" s="11">
        <f>M62</f>
        <v>699.6500000000001</v>
      </c>
      <c r="J43" s="20">
        <v>4</v>
      </c>
      <c r="K43" s="20" t="s">
        <v>108</v>
      </c>
      <c r="L43" s="25" t="s">
        <v>102</v>
      </c>
      <c r="M43" s="25">
        <v>300</v>
      </c>
    </row>
    <row r="44" spans="1:13" ht="12.75">
      <c r="A44" t="s">
        <v>27</v>
      </c>
      <c r="J44" s="20">
        <v>5</v>
      </c>
      <c r="K44" s="20" t="s">
        <v>90</v>
      </c>
      <c r="L44" s="25" t="s">
        <v>111</v>
      </c>
      <c r="M44" s="25">
        <v>32.6</v>
      </c>
    </row>
    <row r="45" spans="1:13" ht="12.75">
      <c r="A45" t="s">
        <v>28</v>
      </c>
      <c r="J45" s="20">
        <v>6</v>
      </c>
      <c r="K45" s="20" t="s">
        <v>91</v>
      </c>
      <c r="L45" s="25" t="s">
        <v>113</v>
      </c>
      <c r="M45" s="25">
        <v>161.6</v>
      </c>
    </row>
    <row r="46" spans="2:13" ht="12.75">
      <c r="B46">
        <v>2803</v>
      </c>
      <c r="C46" t="s">
        <v>16</v>
      </c>
      <c r="D46" s="11">
        <v>0.79</v>
      </c>
      <c r="E46" t="s">
        <v>17</v>
      </c>
      <c r="F46" s="11">
        <f>B46*D46</f>
        <v>2214.37</v>
      </c>
      <c r="J46" s="20">
        <v>7</v>
      </c>
      <c r="K46" s="20" t="s">
        <v>92</v>
      </c>
      <c r="L46" s="25" t="s">
        <v>94</v>
      </c>
      <c r="M46" s="25">
        <v>33</v>
      </c>
    </row>
    <row r="47" spans="1:13" ht="12.75">
      <c r="A47" s="4" t="s">
        <v>29</v>
      </c>
      <c r="B47" s="10"/>
      <c r="C47" s="10"/>
      <c r="F47" s="32">
        <f>SUM(F38:F46)</f>
        <v>14233.474762213496</v>
      </c>
      <c r="J47" s="20">
        <v>8</v>
      </c>
      <c r="K47" s="20" t="s">
        <v>93</v>
      </c>
      <c r="L47" s="25" t="s">
        <v>94</v>
      </c>
      <c r="M47" s="25">
        <v>90.45</v>
      </c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72</v>
      </c>
      <c r="D49" s="5">
        <v>0.13</v>
      </c>
      <c r="E49" t="s">
        <v>17</v>
      </c>
      <c r="F49" s="11">
        <f>B49*D49</f>
        <v>364.39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80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0.93</v>
      </c>
      <c r="E52" t="s">
        <v>17</v>
      </c>
      <c r="F52" s="11">
        <f>B52*D52</f>
        <v>2606.79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2971.18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2.87</v>
      </c>
      <c r="E56" t="s">
        <v>17</v>
      </c>
      <c r="F56" s="11">
        <f>B56*D56</f>
        <v>8044.610000000001</v>
      </c>
      <c r="J56" s="20">
        <v>17</v>
      </c>
      <c r="K56" s="20"/>
      <c r="L56" s="25"/>
      <c r="M56" s="25"/>
    </row>
    <row r="57" spans="1:13" ht="12.75">
      <c r="A57" s="4" t="s">
        <v>36</v>
      </c>
      <c r="F57" s="8">
        <f>SUM(F56)</f>
        <v>8044.610000000001</v>
      </c>
      <c r="J57" s="20">
        <v>18</v>
      </c>
      <c r="K57" s="20"/>
      <c r="L57" s="25"/>
      <c r="M57" s="25"/>
    </row>
    <row r="58" spans="1:13" ht="12.75">
      <c r="A58" s="1" t="s">
        <v>37</v>
      </c>
      <c r="B58" s="1"/>
      <c r="F58" s="32">
        <f>F28+F36+F47+F53+F57</f>
        <v>41076.184762213496</v>
      </c>
      <c r="J58" s="20">
        <v>19</v>
      </c>
      <c r="K58" s="20"/>
      <c r="L58" s="25"/>
      <c r="M58" s="25"/>
    </row>
    <row r="59" spans="1:13" ht="12.75">
      <c r="A59" s="1" t="s">
        <v>116</v>
      </c>
      <c r="B59" s="36"/>
      <c r="C59" s="36">
        <v>0.008</v>
      </c>
      <c r="D59" s="1"/>
      <c r="E59" s="1"/>
      <c r="F59" s="32">
        <f>F58*0.8%</f>
        <v>328.60947809770795</v>
      </c>
      <c r="J59" s="20">
        <v>20</v>
      </c>
      <c r="K59" s="20"/>
      <c r="L59" s="25"/>
      <c r="M59" s="25"/>
    </row>
    <row r="60" spans="1:13" ht="15">
      <c r="A60" s="12" t="s">
        <v>39</v>
      </c>
      <c r="B60" s="12"/>
      <c r="C60" s="12"/>
      <c r="D60" s="12"/>
      <c r="E60" s="12"/>
      <c r="F60" s="42">
        <f>F58+F59</f>
        <v>41404.7942403112</v>
      </c>
      <c r="J60" s="20">
        <v>21</v>
      </c>
      <c r="K60" s="20"/>
      <c r="L60" s="25"/>
      <c r="M60" s="25"/>
    </row>
    <row r="61" spans="2:13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  <c r="J61" s="20">
        <v>22</v>
      </c>
      <c r="K61" s="20"/>
      <c r="L61" s="25"/>
      <c r="M61" s="25"/>
    </row>
    <row r="62" spans="1:13" ht="12.75">
      <c r="A62" s="13"/>
      <c r="B62" s="39">
        <v>41944</v>
      </c>
      <c r="C62" s="40">
        <v>-568152</v>
      </c>
      <c r="D62" s="43">
        <f>F20</f>
        <v>29856.84</v>
      </c>
      <c r="E62" s="43">
        <f>F60</f>
        <v>41404.7942403112</v>
      </c>
      <c r="F62" s="44">
        <f>C62+D62-E62</f>
        <v>-579699.9542403113</v>
      </c>
      <c r="J62" s="20"/>
      <c r="K62" s="20"/>
      <c r="L62" s="31" t="s">
        <v>70</v>
      </c>
      <c r="M62" s="34">
        <f>SUM(M40:M61)</f>
        <v>699.6500000000001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2014-01-28T13:40:21Z</dcterms:modified>
  <cp:category/>
  <cp:version/>
  <cp:contentType/>
  <cp:contentStatus/>
</cp:coreProperties>
</file>