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<sst xmlns="http://schemas.openxmlformats.org/spreadsheetml/2006/main" count="121" uniqueCount="95">
  <si>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</si>
  <si>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</si>
  <si>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</si>
  <si>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</si>
  <si>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</si>
  <si>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</si>
  <si>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</si>
  <si>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</si>
  <si>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</si>
  <si>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</si>
  <si>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</si>
  <si>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</si>
  <si>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</si>
  <si>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</si>
  <si>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</si>
  <si>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</si>
  <si>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</si>
  <si>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</si>
  <si>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</si>
  <si>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</si>
  <si>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</si>
  <si>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</si>
  <si>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</si>
  <si>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</si>
  <si>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</si>
  <si>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</si>
  <si>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</si>
  <si>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</si>
  <si>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</si>
  <si>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</si>
  <si>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</si>
  <si>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</si>
  <si>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</si>
  <si>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</si>
  <si>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</si>
  <si>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</si>
  <si>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</si>
  <si>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</si>
  <si>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</si>
  <si>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</si>
  <si>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</si>
  <si>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</si>
  <si>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</si>
  <si>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</si>
  <si>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</si>
  <si>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</si>
  <si>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</si>
  <si>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</si>
  <si>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</si>
  <si>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</si>
  <si>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</si>
  <si>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</si>
  <si>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</si>
  <si>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</si>
  <si>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</si>
  <si>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</si>
  <si>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</si>
  <si>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</si>
  <si>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</si>
  <si>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</si>
  <si>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</si>
  <si>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</si>
  <si>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</si>
  <si>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</si>
  <si>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</si>
  <si>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</si>
  <si>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</si>
  <si>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</si>
  <si>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</si>
  <si>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</si>
  <si>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</si>
  <si>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</si>
  <si>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</si>
  <si>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</si>
  <si>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</si>
  <si>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</si>
  <si>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</si>
  <si>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</si>
  <si>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</si>
  <si>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</si>
  <si>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</si>
  <si>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</si>
  <si>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</si>
  <si>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</si>
  <si>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</si>
  <si>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</si>
  <si>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</si>
  <si>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</si>
  <si>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</si>
  <si>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</si>
  <si>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Рязаньгоргаз (техобслуживание и ремонт)</t>
  </si>
  <si>
    <t>ост.на 01.12</t>
  </si>
  <si>
    <t>ноябрь</t>
  </si>
  <si>
    <t xml:space="preserve">                    за   ноябрь   2013 г.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</si>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</sst>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41" t="s">
        <v>92</v>
      </c>
      <c r="D3" s="41" t="s">
        <v>88</v>
      </c>
      <c r="J3" s="13" t="s">
        <v>41</v>
      </c>
      <c r="K3" s="28" t="s">
        <v>67</v>
      </c>
      <c r="L3" s="21" t="s">
        <v>44</v>
      </c>
      <c r="M3" s="21" t="s">
        <v>47</v>
      </c>
    </row>
    <row r="4" spans="10:13" ht="12.75">
      <c r="J4" s="14" t="s">
        <v>42</v>
      </c>
      <c r="K4" s="20" t="s">
        <v>43</v>
      </c>
      <c r="L4" s="20" t="s">
        <v>45</v>
      </c>
      <c r="M4" s="20" t="s">
        <v>48</v>
      </c>
    </row>
    <row r="5" spans="2:13" ht="12.75">
      <c r="B5" t="s">
        <v>1</v>
      </c>
      <c r="J5" s="14"/>
      <c r="K5" s="14"/>
      <c r="L5" s="20" t="s">
        <v>46</v>
      </c>
      <c r="M5" s="20"/>
    </row>
    <row r="6" spans="10:13" ht="12.75">
      <c r="J6" s="13">
        <v>1</v>
      </c>
      <c r="K6" s="13" t="s">
        <v>49</v>
      </c>
      <c r="L6" s="13"/>
      <c r="M6" s="13"/>
    </row>
    <row r="7" spans="1:13" ht="12.75">
      <c r="A7" t="s">
        <v>2</v>
      </c>
      <c r="E7">
        <v>393.9</v>
      </c>
      <c r="F7" t="s">
        <v>72</v>
      </c>
      <c r="J7" s="14"/>
      <c r="K7" s="14" t="s">
        <v>50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51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52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72</v>
      </c>
      <c r="J10" s="15"/>
      <c r="K10" s="17" t="s">
        <v>55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72</v>
      </c>
      <c r="J11" s="13">
        <v>3</v>
      </c>
      <c r="K11" s="16" t="s">
        <v>53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72</v>
      </c>
      <c r="J12" s="15"/>
      <c r="K12" s="17" t="s">
        <v>54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56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57</v>
      </c>
      <c r="L14" s="21"/>
      <c r="M14" s="32">
        <f t="shared" si="0"/>
        <v>0</v>
      </c>
    </row>
    <row r="15" spans="10:13" ht="12.75">
      <c r="J15" s="14" t="s">
        <v>58</v>
      </c>
      <c r="K15" s="25" t="s">
        <v>59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4452.78</v>
      </c>
      <c r="J16" s="14" t="s">
        <v>60</v>
      </c>
      <c r="K16" s="25" t="s">
        <v>61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2234.84</v>
      </c>
      <c r="J17" s="15" t="s">
        <v>62</v>
      </c>
      <c r="K17" s="17" t="s">
        <v>63</v>
      </c>
      <c r="L17" s="22">
        <v>2.22</v>
      </c>
      <c r="M17" s="32">
        <f t="shared" si="0"/>
        <v>238.05153239999999</v>
      </c>
    </row>
    <row r="18" spans="2:13" ht="12.75">
      <c r="B18" t="s">
        <v>11</v>
      </c>
      <c r="F18" s="8">
        <f>F17/F16</f>
        <v>0.5018976908807532</v>
      </c>
      <c r="J18" s="19"/>
      <c r="K18" s="26" t="s">
        <v>64</v>
      </c>
      <c r="L18" s="27">
        <f>SUM(L7:L17)</f>
        <v>2.22</v>
      </c>
      <c r="M18" s="33">
        <f>SUM(M7:M17)</f>
        <v>238.05153239999999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2234.84</v>
      </c>
      <c r="J20" s="21" t="s">
        <v>41</v>
      </c>
      <c r="K20" s="13"/>
      <c r="L20" s="21" t="s">
        <v>44</v>
      </c>
      <c r="M20" s="21" t="s">
        <v>47</v>
      </c>
    </row>
    <row r="21" spans="10:13" ht="12.75">
      <c r="J21" s="22" t="s">
        <v>42</v>
      </c>
      <c r="K21" s="22" t="s">
        <v>43</v>
      </c>
      <c r="L21" s="22" t="s">
        <v>66</v>
      </c>
      <c r="M21" s="22" t="s">
        <v>48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82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89</v>
      </c>
      <c r="F27" s="5">
        <v>0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1156.32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84</v>
      </c>
      <c r="D30" s="5">
        <v>1.08</v>
      </c>
      <c r="E30" t="s">
        <v>18</v>
      </c>
      <c r="F30" s="10">
        <f>E7*D30</f>
        <v>425.412</v>
      </c>
      <c r="J30" s="22"/>
      <c r="K30" s="42"/>
      <c r="L30" s="22"/>
      <c r="M30" s="32">
        <f t="shared" si="1"/>
        <v>0</v>
      </c>
    </row>
    <row r="31" spans="1:13" ht="12.75">
      <c r="A31" t="s">
        <v>85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112.99999999999999</v>
      </c>
      <c r="C32" t="s">
        <v>21</v>
      </c>
      <c r="D32" s="5">
        <v>3.31</v>
      </c>
      <c r="E32" t="s">
        <v>18</v>
      </c>
      <c r="F32" s="5">
        <v>374.03</v>
      </c>
      <c r="J32" s="19"/>
      <c r="K32" s="29" t="s">
        <v>64</v>
      </c>
      <c r="L32" s="27">
        <f>SUM(L31:L31)</f>
        <v>0</v>
      </c>
      <c r="M32" s="33">
        <f>SUM(M22:M31)</f>
        <v>0</v>
      </c>
    </row>
    <row r="33" spans="1:11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68</v>
      </c>
    </row>
    <row r="34" spans="1:13" ht="12.75">
      <c r="A34" t="s">
        <v>87</v>
      </c>
      <c r="F34" s="5">
        <v>0</v>
      </c>
      <c r="J34" s="21" t="s">
        <v>41</v>
      </c>
      <c r="K34" s="21"/>
      <c r="L34" s="21" t="s">
        <v>69</v>
      </c>
      <c r="M34" s="21" t="s">
        <v>47</v>
      </c>
    </row>
    <row r="35" spans="1:13" ht="12.75">
      <c r="A35" s="4" t="s">
        <v>22</v>
      </c>
      <c r="B35" s="9"/>
      <c r="C35" s="9"/>
      <c r="F35" s="31">
        <f>SUM(F30:F34)</f>
        <v>799.442</v>
      </c>
      <c r="J35" s="22" t="s">
        <v>42</v>
      </c>
      <c r="K35" s="22" t="s">
        <v>43</v>
      </c>
      <c r="L35" s="22"/>
      <c r="M35" s="22" t="s">
        <v>70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151195</v>
      </c>
      <c r="D37">
        <v>218869.7</v>
      </c>
      <c r="E37">
        <v>393.9</v>
      </c>
      <c r="F37" s="34">
        <f>C37/D37*E37</f>
        <v>272.1057802884547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132457</v>
      </c>
      <c r="D38">
        <v>218869.7</v>
      </c>
      <c r="E38">
        <v>393.9</v>
      </c>
      <c r="F38" s="34">
        <f>C38/D38*E38</f>
        <v>238.38298448803098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80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0.79</v>
      </c>
      <c r="E45" t="s">
        <v>18</v>
      </c>
      <c r="F45" s="10">
        <f>B45*D45</f>
        <v>311.181</v>
      </c>
      <c r="J45" s="19"/>
      <c r="K45" s="43"/>
      <c r="L45" s="24"/>
      <c r="M45" s="24">
        <v>0</v>
      </c>
    </row>
    <row r="46" spans="1:13" ht="12.75">
      <c r="A46" s="49" t="s">
        <v>90</v>
      </c>
      <c r="B46" s="49"/>
      <c r="C46" s="49"/>
      <c r="D46" s="50"/>
      <c r="E46" s="49"/>
      <c r="F46" s="50">
        <v>0</v>
      </c>
      <c r="J46" s="19"/>
      <c r="K46" s="19"/>
      <c r="L46" s="30" t="s">
        <v>71</v>
      </c>
      <c r="M46" s="33">
        <f>SUM(M36:M45)</f>
        <v>0</v>
      </c>
    </row>
    <row r="47" spans="1:6" ht="12.75">
      <c r="A47" s="4" t="s">
        <v>30</v>
      </c>
      <c r="B47" s="9"/>
      <c r="C47" s="9"/>
      <c r="F47" s="31">
        <f>SUM(F37:F46)</f>
        <v>821.6697647764856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393.9</v>
      </c>
      <c r="C49" t="s">
        <v>72</v>
      </c>
      <c r="D49" s="5">
        <v>0.13</v>
      </c>
      <c r="E49" t="s">
        <v>18</v>
      </c>
      <c r="F49" s="10">
        <f>B49*D49</f>
        <v>51.207</v>
      </c>
    </row>
    <row r="50" ht="12.75">
      <c r="A50" t="s">
        <v>33</v>
      </c>
    </row>
    <row r="51" ht="12.75">
      <c r="A51" s="7" t="s">
        <v>81</v>
      </c>
    </row>
    <row r="52" spans="2:6" ht="12.75">
      <c r="B52">
        <v>393.9</v>
      </c>
      <c r="C52" t="s">
        <v>17</v>
      </c>
      <c r="D52" s="10">
        <v>0.93</v>
      </c>
      <c r="E52" t="s">
        <v>18</v>
      </c>
      <c r="F52" s="10">
        <f>B52*D52</f>
        <v>366.327</v>
      </c>
    </row>
    <row r="53" spans="1:6" ht="12.75">
      <c r="A53" s="4" t="s">
        <v>34</v>
      </c>
      <c r="F53" s="31">
        <f>F49+F52</f>
        <v>417.534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393.9</v>
      </c>
      <c r="C56" t="s">
        <v>17</v>
      </c>
      <c r="D56" s="10">
        <v>2.87</v>
      </c>
      <c r="E56" t="s">
        <v>18</v>
      </c>
      <c r="F56" s="10">
        <f>B56*D56</f>
        <v>1130.493</v>
      </c>
    </row>
    <row r="57" spans="1:6" ht="12.75">
      <c r="A57" s="4" t="s">
        <v>37</v>
      </c>
      <c r="F57" s="31">
        <f>SUM(F56)</f>
        <v>1130.493</v>
      </c>
    </row>
    <row r="58" spans="1:6" ht="12.75">
      <c r="A58" s="1" t="s">
        <v>38</v>
      </c>
      <c r="B58" s="1"/>
      <c r="F58" s="31">
        <f>F28+F35+F47+F53+F57</f>
        <v>4325.458764776486</v>
      </c>
    </row>
    <row r="59" spans="1:6" ht="12.75">
      <c r="A59" s="1" t="s">
        <v>94</v>
      </c>
      <c r="B59" s="35"/>
      <c r="C59" s="35">
        <v>0.008</v>
      </c>
      <c r="D59" s="1"/>
      <c r="E59" s="1"/>
      <c r="F59" s="31">
        <f>F58*0.8%</f>
        <v>34.60367011821189</v>
      </c>
    </row>
    <row r="60" spans="1:6" ht="15">
      <c r="A60" s="11" t="s">
        <v>40</v>
      </c>
      <c r="B60" s="11"/>
      <c r="C60" s="46"/>
      <c r="D60" s="11"/>
      <c r="E60" s="11"/>
      <c r="F60" s="44">
        <f>F58+F59</f>
        <v>4360.062434894698</v>
      </c>
    </row>
    <row r="61" spans="2:6" ht="13.5" thickBot="1">
      <c r="B61" s="36" t="s">
        <v>76</v>
      </c>
      <c r="C61" s="37" t="s">
        <v>77</v>
      </c>
      <c r="D61" s="21" t="s">
        <v>78</v>
      </c>
      <c r="E61" s="21" t="s">
        <v>79</v>
      </c>
      <c r="F61" s="40" t="s">
        <v>91</v>
      </c>
    </row>
    <row r="62" spans="1:6" ht="13.5" thickBot="1">
      <c r="A62" s="12"/>
      <c r="B62" s="38">
        <v>41944</v>
      </c>
      <c r="C62" s="39">
        <v>-59154</v>
      </c>
      <c r="D62" s="45">
        <f>F20</f>
        <v>2234.84</v>
      </c>
      <c r="E62" s="47">
        <f>F60</f>
        <v>4360.062434894698</v>
      </c>
      <c r="F62" s="48">
        <f>C62+D62-E62</f>
        <v>-61279.2224348947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2013-04-02T15:00:43Z</cp:lastPrinted>
  <dcterms:created xsi:type="dcterms:W3CDTF">2008-08-18T07:30:19Z</dcterms:created>
  <dcterms:modified xsi:type="dcterms:W3CDTF">2014-01-28T13:35:10Z</dcterms:modified>
  <cp:category/>
  <cp:version/>
  <cp:contentType/>
  <cp:contentStatus/>
</cp:coreProperties>
</file>