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<sst xmlns="http://schemas.openxmlformats.org/spreadsheetml/2006/main" count="123" uniqueCount="99">
  <si>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</si>
  <si>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</si>
  <si>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</si>
  <si>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</si>
  <si>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</si>
  <si>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</si>
  <si>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</si>
  <si>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</si>
  <si>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</si>
  <si>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</si>
  <si>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</si>
  <si>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</si>
  <si>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</si>
  <si>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</si>
  <si>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</si>
  <si>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</si>
  <si>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</si>
  <si>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</si>
  <si>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</si>
  <si>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</si>
  <si>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</si>
  <si>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</si>
  <si>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</si>
  <si>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</si>
  <si>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</si>
  <si>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</si>
  <si>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</si>
  <si>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</si>
  <si>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</si>
  <si>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</si>
  <si>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</si>
  <si>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</si>
  <si>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</si>
  <si>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</si>
  <si>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</si>
  <si>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</si>
  <si>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</si>
  <si>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</si>
  <si>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</si>
  <si>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</si>
  <si>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</si>
  <si>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</si>
  <si>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</si>
  <si>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</si>
  <si>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</si>
  <si>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</si>
  <si>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</si>
  <si>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</si>
  <si>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</si>
  <si>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</si>
  <si>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</si>
  <si>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</si>
  <si>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</si>
  <si>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</si>
  <si>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</si>
  <si>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</si>
  <si>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</si>
  <si>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</si>
  <si>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</si>
  <si>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</si>
  <si>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</si>
  <si>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</si>
  <si>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</si>
  <si>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</si>
  <si>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</si>
  <si>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</si>
  <si>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</si>
  <si>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</si>
  <si>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</si>
  <si>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</si>
  <si>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</si>
  <si>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</si>
  <si>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</si>
  <si>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</si>
  <si>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</si>
  <si>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</si>
  <si>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</si>
  <si>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</si>
  <si>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</si>
  <si>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</si>
  <si>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</si>
  <si>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</si>
  <si>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0,9 ставки</t>
  </si>
  <si>
    <t>0,6 ставки</t>
  </si>
  <si>
    <t xml:space="preserve">         за</t>
  </si>
  <si>
    <t>((з/пл. и ЕСН администрации ООО , содерж.конторы,оргтехники, почт.канц-е расходы,)</t>
  </si>
  <si>
    <t>1) Вывоз и захоронение ТБО</t>
  </si>
  <si>
    <t>2) Дежурное освещение</t>
  </si>
  <si>
    <t>3) Дератизация</t>
  </si>
  <si>
    <t>4) ВДПО</t>
  </si>
  <si>
    <t>3.  Материалы</t>
  </si>
  <si>
    <t>2013 г.</t>
  </si>
  <si>
    <r>
      <t>1.2 Аренда (Спарк,ростелеком</t>
    </r>
    <r>
      <rPr>
        <sz val="10"/>
        <rFont val="Arial Cyr"/>
        <family val="0"/>
      </rPr>
      <t>)</t>
    </r>
  </si>
  <si>
    <t xml:space="preserve">Снятие показаний приборов учета </t>
  </si>
  <si>
    <t xml:space="preserve">Обработка данных </t>
  </si>
  <si>
    <t>ост.на 01.10</t>
  </si>
  <si>
    <t>сентябрь</t>
  </si>
  <si>
    <t xml:space="preserve">                    за сентябрь  2013 г.</t>
  </si>
  <si>
    <t>Проверка счетчика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</si>
</sst>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F41" sqref="F4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97</v>
      </c>
    </row>
    <row r="3" spans="2:13" ht="12.75">
      <c r="B3" s="1" t="s">
        <v>84</v>
      </c>
      <c r="C3" s="8" t="s">
        <v>96</v>
      </c>
      <c r="D3" s="8" t="s">
        <v>91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3505.3</v>
      </c>
      <c r="F7" t="s">
        <v>71</v>
      </c>
      <c r="J7" s="15"/>
      <c r="K7" s="15" t="s">
        <v>48</v>
      </c>
      <c r="L7" s="21">
        <v>7</v>
      </c>
      <c r="M7" s="33">
        <f>L7*89.21*1.202</f>
        <v>750.6129399999999</v>
      </c>
    </row>
    <row r="8" spans="1:13" ht="12.75">
      <c r="A8" t="s">
        <v>3</v>
      </c>
      <c r="E8">
        <v>944.7</v>
      </c>
      <c r="F8" t="s">
        <v>71</v>
      </c>
      <c r="J8" s="16"/>
      <c r="K8" s="16" t="s">
        <v>49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>
        <f t="shared" si="0"/>
        <v>0</v>
      </c>
    </row>
    <row r="10" spans="1:13" ht="12.75">
      <c r="A10" t="s">
        <v>5</v>
      </c>
      <c r="E10">
        <v>905.8</v>
      </c>
      <c r="F10" t="s">
        <v>71</v>
      </c>
      <c r="J10" s="16"/>
      <c r="K10" s="18" t="s">
        <v>53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2143</v>
      </c>
      <c r="F11" t="s">
        <v>71</v>
      </c>
      <c r="J11" s="14">
        <v>3</v>
      </c>
      <c r="K11" s="17" t="s">
        <v>51</v>
      </c>
      <c r="L11" s="22"/>
      <c r="M11" s="33">
        <f t="shared" si="0"/>
        <v>0</v>
      </c>
    </row>
    <row r="12" spans="1:13" ht="12.75">
      <c r="A12" t="s">
        <v>7</v>
      </c>
      <c r="E12">
        <v>498</v>
      </c>
      <c r="F12" t="s">
        <v>71</v>
      </c>
      <c r="J12" s="16"/>
      <c r="K12" s="18" t="s">
        <v>52</v>
      </c>
      <c r="L12" s="23">
        <v>6</v>
      </c>
      <c r="M12" s="33">
        <f t="shared" si="0"/>
        <v>643.38252</v>
      </c>
    </row>
    <row r="13" spans="10:13" ht="12.75">
      <c r="J13" s="20">
        <v>4</v>
      </c>
      <c r="K13" s="19" t="s">
        <v>54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>
        <f t="shared" si="0"/>
        <v>0</v>
      </c>
    </row>
    <row r="15" spans="10:13" ht="12.75">
      <c r="J15" s="15" t="s">
        <v>56</v>
      </c>
      <c r="K15" s="26" t="s">
        <v>57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41030.68</v>
      </c>
      <c r="J16" s="15" t="s">
        <v>58</v>
      </c>
      <c r="K16" s="26" t="s">
        <v>59</v>
      </c>
      <c r="L16" s="21">
        <v>4</v>
      </c>
      <c r="M16" s="33">
        <f t="shared" si="0"/>
        <v>428.92168</v>
      </c>
    </row>
    <row r="17" spans="1:13" ht="12.75">
      <c r="A17" t="s">
        <v>10</v>
      </c>
      <c r="F17" s="5">
        <v>42960.77</v>
      </c>
      <c r="J17" s="16" t="s">
        <v>60</v>
      </c>
      <c r="K17" s="18" t="s">
        <v>61</v>
      </c>
      <c r="L17" s="23">
        <v>3.97</v>
      </c>
      <c r="M17" s="33">
        <f t="shared" si="0"/>
        <v>425.7047674</v>
      </c>
    </row>
    <row r="18" spans="2:13" ht="12.75">
      <c r="B18" t="s">
        <v>11</v>
      </c>
      <c r="F18" s="9">
        <f>F17/F16</f>
        <v>1.0470401660416058</v>
      </c>
      <c r="J18" s="20"/>
      <c r="K18" s="27" t="s">
        <v>62</v>
      </c>
      <c r="L18" s="28">
        <f>SUM(L7:L17)</f>
        <v>20.97</v>
      </c>
      <c r="M18" s="34">
        <f>SUM(M7:M17)</f>
        <v>2248.6219073999996</v>
      </c>
    </row>
    <row r="19" spans="1:11" ht="12.75">
      <c r="A19" t="s">
        <v>92</v>
      </c>
      <c r="F19" s="5">
        <v>686.46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43647.229999999996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20">
        <v>1</v>
      </c>
      <c r="K22" s="20" t="s">
        <v>93</v>
      </c>
      <c r="L22" s="25">
        <v>30</v>
      </c>
      <c r="M22" s="33">
        <f>L22*89.21*1.202*1.15</f>
        <v>3699.4494899999995</v>
      </c>
    </row>
    <row r="23" spans="10:13" ht="12.75">
      <c r="J23" s="20">
        <v>2</v>
      </c>
      <c r="K23" s="20" t="s">
        <v>94</v>
      </c>
      <c r="L23" s="25">
        <v>3</v>
      </c>
      <c r="M23" s="33">
        <f aca="true" t="shared" si="1" ref="M23:M32">L23*89.21*1.202*1.15</f>
        <v>369.94494899999995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82</v>
      </c>
      <c r="F25" s="11">
        <v>5203.46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83</v>
      </c>
      <c r="E26" s="7"/>
      <c r="F26" s="5">
        <v>2870.38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90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36</v>
      </c>
      <c r="B28" s="1"/>
      <c r="C28" s="1"/>
      <c r="F28" s="32">
        <f>F25+F26+F27</f>
        <v>8073.84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1.08</v>
      </c>
      <c r="E30" t="s">
        <v>17</v>
      </c>
      <c r="F30" s="11">
        <f>E7*D30</f>
        <v>3785.7240000000006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 s="43">
        <f>F32/D32</f>
        <v>709</v>
      </c>
      <c r="C32" t="s">
        <v>20</v>
      </c>
      <c r="D32" s="5">
        <v>3.31</v>
      </c>
      <c r="E32" t="s">
        <v>17</v>
      </c>
      <c r="F32" s="5">
        <v>2346.79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944.7</v>
      </c>
      <c r="C33" t="s">
        <v>16</v>
      </c>
      <c r="D33" s="5">
        <v>0.4</v>
      </c>
      <c r="E33" t="s">
        <v>17</v>
      </c>
      <c r="F33" s="11">
        <f>B33*D33</f>
        <v>377.88000000000005</v>
      </c>
      <c r="J33" s="20">
        <v>12</v>
      </c>
      <c r="K33" s="20"/>
      <c r="L33" s="25"/>
      <c r="M33" s="33"/>
    </row>
    <row r="34" spans="1:13" ht="12.75">
      <c r="A34" t="s">
        <v>89</v>
      </c>
      <c r="D34" s="5">
        <v>0</v>
      </c>
      <c r="E34" t="s">
        <v>17</v>
      </c>
      <c r="F34" s="11">
        <f>B34*D34</f>
        <v>0</v>
      </c>
      <c r="J34" s="20"/>
      <c r="K34" s="30" t="s">
        <v>62</v>
      </c>
      <c r="L34" s="28">
        <f>SUM(L22:L33)</f>
        <v>33</v>
      </c>
      <c r="M34" s="34">
        <f>SUM(M22:M33)</f>
        <v>4069.3944389999997</v>
      </c>
    </row>
    <row r="35" spans="1:11" ht="12.75">
      <c r="A35" s="4" t="s">
        <v>21</v>
      </c>
      <c r="B35" s="4"/>
      <c r="C35" s="10"/>
      <c r="F35" s="32">
        <f>SUM(F30:F34)</f>
        <v>6510.394000000001</v>
      </c>
      <c r="K35" s="1" t="s">
        <v>66</v>
      </c>
    </row>
    <row r="36" spans="1:13" ht="12.75">
      <c r="A36" s="4" t="s">
        <v>22</v>
      </c>
      <c r="B36" s="4"/>
      <c r="J36" s="22" t="s">
        <v>39</v>
      </c>
      <c r="K36" s="22"/>
      <c r="L36" s="22" t="s">
        <v>67</v>
      </c>
      <c r="M36" s="22" t="s">
        <v>45</v>
      </c>
    </row>
    <row r="37" spans="1:13" ht="12.75">
      <c r="A37" t="s">
        <v>23</v>
      </c>
      <c r="C37">
        <v>151517</v>
      </c>
      <c r="D37">
        <v>219171.6</v>
      </c>
      <c r="E37">
        <v>3505.3</v>
      </c>
      <c r="F37" s="35">
        <f>C37/D37*E37</f>
        <v>2423.272632494356</v>
      </c>
      <c r="J37" s="23" t="s">
        <v>40</v>
      </c>
      <c r="K37" s="23" t="s">
        <v>41</v>
      </c>
      <c r="L37" s="23"/>
      <c r="M37" s="23" t="s">
        <v>68</v>
      </c>
    </row>
    <row r="38" spans="1:13" ht="12.75">
      <c r="A38" t="s">
        <v>24</v>
      </c>
      <c r="C38">
        <v>140605</v>
      </c>
      <c r="D38">
        <v>219171.6</v>
      </c>
      <c r="E38">
        <v>3505.3</v>
      </c>
      <c r="F38" s="35">
        <f>C38/D38*E38</f>
        <v>2248.7526052645508</v>
      </c>
      <c r="J38" s="20">
        <v>1</v>
      </c>
      <c r="K38" s="20" t="s">
        <v>98</v>
      </c>
      <c r="L38" s="25"/>
      <c r="M38" s="25">
        <v>21889</v>
      </c>
    </row>
    <row r="39" spans="1:13" ht="12.75">
      <c r="A39" t="s">
        <v>25</v>
      </c>
      <c r="F39" s="11">
        <f>M34</f>
        <v>4069.3944389999997</v>
      </c>
      <c r="J39" s="20">
        <v>2</v>
      </c>
      <c r="K39" s="20"/>
      <c r="L39" s="25"/>
      <c r="M39" s="25"/>
    </row>
    <row r="40" spans="1:13" ht="12.75">
      <c r="A40" t="s">
        <v>81</v>
      </c>
      <c r="F40" s="5"/>
      <c r="J40" s="20">
        <v>3</v>
      </c>
      <c r="K40" s="20"/>
      <c r="L40" s="25"/>
      <c r="M40" s="25"/>
    </row>
    <row r="41" spans="2:13" ht="12.75">
      <c r="B41">
        <v>3505.3</v>
      </c>
      <c r="C41" t="s">
        <v>16</v>
      </c>
      <c r="D41" s="5"/>
      <c r="F41" s="11">
        <v>721.2</v>
      </c>
      <c r="J41" s="20">
        <v>4</v>
      </c>
      <c r="K41" s="20"/>
      <c r="L41" s="25"/>
      <c r="M41" s="25"/>
    </row>
    <row r="42" spans="1:13" ht="12.75">
      <c r="A42" t="s">
        <v>26</v>
      </c>
      <c r="F42" s="11">
        <f>M50</f>
        <v>21889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3505.3</v>
      </c>
      <c r="C45" t="s">
        <v>16</v>
      </c>
      <c r="D45" s="11">
        <v>0.29</v>
      </c>
      <c r="E45" t="s">
        <v>17</v>
      </c>
      <c r="F45" s="11">
        <f>B45*D45</f>
        <v>1016.537</v>
      </c>
      <c r="J45" s="20">
        <v>8</v>
      </c>
      <c r="K45" s="20"/>
      <c r="L45" s="25"/>
      <c r="M45" s="25"/>
    </row>
    <row r="46" spans="1:13" ht="12.75">
      <c r="A46" s="4" t="s">
        <v>78</v>
      </c>
      <c r="B46" s="4"/>
      <c r="C46" s="10"/>
      <c r="F46" s="32">
        <f>SUM(F37:F45)</f>
        <v>32368.156676758907</v>
      </c>
      <c r="J46" s="20">
        <v>9</v>
      </c>
      <c r="K46" s="20"/>
      <c r="L46" s="25"/>
      <c r="M46" s="25"/>
    </row>
    <row r="47" spans="1:13" ht="12.75">
      <c r="A47" s="4" t="s">
        <v>29</v>
      </c>
      <c r="F47" s="5"/>
      <c r="J47" s="20">
        <v>10</v>
      </c>
      <c r="K47" s="20"/>
      <c r="L47" s="25"/>
      <c r="M47" s="25"/>
    </row>
    <row r="48" spans="1:13" ht="12.75">
      <c r="A48" t="s">
        <v>30</v>
      </c>
      <c r="B48">
        <v>3505.3</v>
      </c>
      <c r="C48" t="s">
        <v>71</v>
      </c>
      <c r="D48" s="5">
        <v>0.12</v>
      </c>
      <c r="E48" t="s">
        <v>17</v>
      </c>
      <c r="F48" s="11">
        <f>B48*D48</f>
        <v>420.636</v>
      </c>
      <c r="J48" s="20">
        <v>11</v>
      </c>
      <c r="K48" s="20"/>
      <c r="L48" s="25"/>
      <c r="M48" s="25"/>
    </row>
    <row r="49" spans="1:13" ht="12.75">
      <c r="A49" t="s">
        <v>31</v>
      </c>
      <c r="F49" s="5"/>
      <c r="J49" s="20">
        <v>12</v>
      </c>
      <c r="K49" s="20"/>
      <c r="L49" s="25"/>
      <c r="M49" s="25"/>
    </row>
    <row r="50" spans="1:13" ht="12.75">
      <c r="A50" s="7" t="s">
        <v>80</v>
      </c>
      <c r="F50" s="5"/>
      <c r="J50" s="20"/>
      <c r="K50" s="20"/>
      <c r="L50" s="31" t="s">
        <v>69</v>
      </c>
      <c r="M50" s="34">
        <f>SUM(M38:M49)</f>
        <v>21889</v>
      </c>
    </row>
    <row r="51" spans="2:6" ht="12.75">
      <c r="B51">
        <v>3505.3</v>
      </c>
      <c r="C51" t="s">
        <v>79</v>
      </c>
      <c r="D51" s="11">
        <v>0.66</v>
      </c>
      <c r="F51" s="11">
        <f>B51*D51</f>
        <v>2313.498</v>
      </c>
    </row>
    <row r="52" spans="1:6" ht="12.75">
      <c r="A52" s="4" t="s">
        <v>32</v>
      </c>
      <c r="F52" s="32">
        <f>F48+F51</f>
        <v>2734.134</v>
      </c>
    </row>
    <row r="53" ht="12.75">
      <c r="A53" s="4" t="s">
        <v>33</v>
      </c>
    </row>
    <row r="54" spans="1:6" ht="12.75">
      <c r="A54" s="7" t="s">
        <v>85</v>
      </c>
      <c r="B54" s="7"/>
      <c r="C54" s="7"/>
      <c r="D54" s="7"/>
      <c r="E54" s="7"/>
      <c r="F54" s="7"/>
    </row>
    <row r="55" spans="2:6" ht="12.75">
      <c r="B55">
        <v>3505.3</v>
      </c>
      <c r="C55" t="s">
        <v>79</v>
      </c>
      <c r="D55" s="11">
        <v>1.48</v>
      </c>
      <c r="F55" s="11">
        <f>B55*D55</f>
        <v>5187.844</v>
      </c>
    </row>
    <row r="56" spans="1:6" ht="12.75">
      <c r="A56" s="4" t="s">
        <v>34</v>
      </c>
      <c r="F56" s="32">
        <f>SUM(F55)</f>
        <v>5187.844</v>
      </c>
    </row>
    <row r="57" spans="1:6" ht="12.75">
      <c r="A57" s="1" t="s">
        <v>35</v>
      </c>
      <c r="B57" s="1"/>
      <c r="F57" s="32">
        <f>F28+F35+F46+F52+F56</f>
        <v>54874.3686767589</v>
      </c>
    </row>
    <row r="58" spans="1:6" ht="12.75">
      <c r="A58" s="1" t="s">
        <v>37</v>
      </c>
      <c r="B58" s="37">
        <v>0.008</v>
      </c>
      <c r="C58" s="1"/>
      <c r="D58" s="1"/>
      <c r="E58" s="1"/>
      <c r="F58" s="32">
        <f>F57*0.8%</f>
        <v>438.99494941407124</v>
      </c>
    </row>
    <row r="59" spans="1:6" ht="15">
      <c r="A59" s="12" t="s">
        <v>38</v>
      </c>
      <c r="B59" s="12"/>
      <c r="C59" s="12"/>
      <c r="D59" s="12"/>
      <c r="E59" s="12"/>
      <c r="F59" s="36">
        <f>F57+F58</f>
        <v>55313.36362617298</v>
      </c>
    </row>
    <row r="60" spans="2:6" ht="12.75">
      <c r="B60" s="38" t="s">
        <v>74</v>
      </c>
      <c r="C60" s="39" t="s">
        <v>75</v>
      </c>
      <c r="D60" s="22" t="s">
        <v>76</v>
      </c>
      <c r="E60" s="22" t="s">
        <v>77</v>
      </c>
      <c r="F60" s="42" t="s">
        <v>95</v>
      </c>
    </row>
    <row r="61" spans="1:6" ht="12.75">
      <c r="A61" s="13"/>
      <c r="B61" s="40">
        <v>41518</v>
      </c>
      <c r="C61" s="41">
        <v>97207</v>
      </c>
      <c r="D61" s="44">
        <f>F20</f>
        <v>43647.229999999996</v>
      </c>
      <c r="E61" s="44">
        <f>F59</f>
        <v>55313.36362617298</v>
      </c>
      <c r="F61" s="45">
        <f>C61+D61-E61</f>
        <v>85540.86637382701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2013-11-05T08:38:15Z</cp:lastPrinted>
  <dcterms:created xsi:type="dcterms:W3CDTF">2008-08-18T07:30:19Z</dcterms:created>
  <dcterms:modified xsi:type="dcterms:W3CDTF">2013-11-25T17:18:20Z</dcterms:modified>
  <cp:category/>
  <cp:version/>
  <cp:contentType/>
  <cp:contentStatus/>
</cp:coreProperties>
</file>