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<sst xmlns="http://schemas.openxmlformats.org/spreadsheetml/2006/main" count="129" uniqueCount="104">
  <si>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</si>
  <si>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</si>
  <si>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</si>
  <si>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</si>
  <si>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</si>
  <si>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</si>
  <si>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</si>
  <si>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</si>
  <si>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</si>
  <si>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</si>
  <si>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</si>
  <si>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</si>
  <si>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</si>
  <si>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</si>
  <si>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</si>
  <si>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</si>
  <si>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</si>
  <si>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</si>
  <si>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</si>
  <si>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</si>
  <si>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</si>
  <si>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</si>
  <si>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</si>
  <si>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</si>
  <si>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</si>
  <si>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</si>
  <si>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</si>
  <si>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</si>
  <si>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</si>
  <si>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</si>
  <si>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</si>
  <si>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</si>
  <si>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</si>
  <si>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</si>
  <si>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</si>
  <si>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</si>
  <si>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</si>
  <si>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</si>
  <si>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</si>
  <si>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</si>
  <si>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</si>
  <si>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</si>
  <si>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</si>
  <si>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</si>
  <si>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</si>
  <si>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</si>
  <si>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</si>
  <si>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</si>
  <si>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</si>
  <si>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</si>
  <si>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</si>
  <si>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</si>
  <si>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</si>
  <si>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</si>
  <si>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</si>
  <si>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</si>
  <si>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</si>
  <si>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</si>
  <si>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</si>
  <si>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</si>
  <si>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</si>
  <si>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</si>
  <si>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</si>
  <si>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</si>
  <si>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</si>
  <si>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</si>
  <si>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</si>
  <si>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</si>
  <si>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</si>
  <si>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</si>
  <si>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</si>
  <si>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6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</si>
  <si>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</si>
  <si>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</si>
  <si>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</si>
  <si>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</si>
  <si>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</si>
  <si>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</si>
  <si>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</si>
  <si>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</si>
  <si>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</si>
  <si>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 ставка</t>
  </si>
  <si>
    <t>0,4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</si>
  <si>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</si>
  <si>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</si>
  <si>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</si>
  <si>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</si>
  <si>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</si>
  <si>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</si>
  <si>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</si>
  <si>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</t>
  </si>
  <si>
    <t>(техобслуживание и ремонт по счету)</t>
  </si>
  <si>
    <t>2013 г.</t>
  </si>
  <si>
    <r>
      <t>1.2 Арендаторы (эр-телеком, ростелеком</t>
    </r>
    <r>
      <rPr>
        <sz val="10"/>
        <rFont val="Arial Cyr"/>
        <family val="0"/>
      </rPr>
      <t>)</t>
    </r>
  </si>
  <si>
    <t>Лампа</t>
  </si>
  <si>
    <t>ост.на 01.12</t>
  </si>
  <si>
    <t>ноябрь</t>
  </si>
  <si>
    <t xml:space="preserve">                    за  ноябрь  2013 г.</t>
  </si>
  <si>
    <t>3.  Материалы</t>
  </si>
  <si>
    <t>Снятие заглушек Д 80 с задвижек при пуске отопления</t>
  </si>
  <si>
    <t>Регулировка ЦО при пуске отопления</t>
  </si>
  <si>
    <t>Смена ламп (3шт) п-д2,3</t>
  </si>
  <si>
    <t>3шт</t>
  </si>
  <si>
    <t>Плановые накопления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</si>
</sst>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7">
      <selection activeCell="C59" sqref="C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97</v>
      </c>
    </row>
    <row r="3" spans="2:13" ht="12.75">
      <c r="B3" s="1" t="s">
        <v>84</v>
      </c>
      <c r="C3" s="8" t="s">
        <v>96</v>
      </c>
      <c r="D3" s="8" t="s">
        <v>92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14">
        <v>1</v>
      </c>
      <c r="K6" s="14" t="s">
        <v>46</v>
      </c>
      <c r="L6" s="14"/>
      <c r="M6" s="14"/>
    </row>
    <row r="7" spans="1:13" ht="12.75">
      <c r="A7" t="s">
        <v>2</v>
      </c>
      <c r="E7">
        <v>2844.4</v>
      </c>
      <c r="F7" t="s">
        <v>70</v>
      </c>
      <c r="J7" s="15"/>
      <c r="K7" s="15" t="s">
        <v>47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0</v>
      </c>
      <c r="F8" t="s">
        <v>70</v>
      </c>
      <c r="J8" s="16"/>
      <c r="K8" s="16" t="s">
        <v>48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49</v>
      </c>
      <c r="L9" s="21"/>
      <c r="M9" s="33">
        <f t="shared" si="0"/>
        <v>0</v>
      </c>
    </row>
    <row r="10" spans="1:13" ht="12.75">
      <c r="A10" t="s">
        <v>5</v>
      </c>
      <c r="E10">
        <v>479</v>
      </c>
      <c r="F10" t="s">
        <v>70</v>
      </c>
      <c r="J10" s="16"/>
      <c r="K10" s="18" t="s">
        <v>52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5562</v>
      </c>
      <c r="F11" t="s">
        <v>70</v>
      </c>
      <c r="J11" s="14">
        <v>3</v>
      </c>
      <c r="K11" s="17" t="s">
        <v>50</v>
      </c>
      <c r="L11" s="22"/>
      <c r="M11" s="33">
        <f t="shared" si="0"/>
        <v>0</v>
      </c>
    </row>
    <row r="12" spans="1:13" ht="12.75">
      <c r="A12" t="s">
        <v>7</v>
      </c>
      <c r="E12">
        <v>248</v>
      </c>
      <c r="F12" t="s">
        <v>70</v>
      </c>
      <c r="J12" s="16"/>
      <c r="K12" s="18" t="s">
        <v>51</v>
      </c>
      <c r="L12" s="23">
        <v>5</v>
      </c>
      <c r="M12" s="33">
        <f t="shared" si="0"/>
        <v>536.1520999999999</v>
      </c>
    </row>
    <row r="13" spans="10:13" ht="12.75">
      <c r="J13" s="20">
        <v>4</v>
      </c>
      <c r="K13" s="19" t="s">
        <v>53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54</v>
      </c>
      <c r="L14" s="22"/>
      <c r="M14" s="33">
        <f t="shared" si="0"/>
        <v>0</v>
      </c>
    </row>
    <row r="15" spans="10:13" ht="12.75">
      <c r="J15" s="15" t="s">
        <v>55</v>
      </c>
      <c r="K15" s="26" t="s">
        <v>56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33155.71</v>
      </c>
      <c r="J16" s="15" t="s">
        <v>57</v>
      </c>
      <c r="K16" s="26" t="s">
        <v>58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11">
        <v>29292.87</v>
      </c>
      <c r="J17" s="16" t="s">
        <v>59</v>
      </c>
      <c r="K17" s="18" t="s">
        <v>60</v>
      </c>
      <c r="L17" s="23">
        <v>3.03</v>
      </c>
      <c r="M17" s="33">
        <f t="shared" si="0"/>
        <v>324.90817259999994</v>
      </c>
    </row>
    <row r="18" spans="2:13" ht="12.75">
      <c r="B18" t="s">
        <v>11</v>
      </c>
      <c r="F18" s="9">
        <f>F17/F16</f>
        <v>0.8834939743410712</v>
      </c>
      <c r="J18" s="20"/>
      <c r="K18" s="27" t="s">
        <v>61</v>
      </c>
      <c r="L18" s="28">
        <f>SUM(L7:L17)</f>
        <v>16.03</v>
      </c>
      <c r="M18" s="34">
        <f>SUM(M7:M17)</f>
        <v>1718.9036325999998</v>
      </c>
    </row>
    <row r="19" spans="1:11" ht="12.75">
      <c r="A19" t="s">
        <v>93</v>
      </c>
      <c r="F19" s="5">
        <v>1008.46</v>
      </c>
      <c r="K19" s="1" t="s">
        <v>62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30301.329999999998</v>
      </c>
      <c r="J20" s="22" t="s">
        <v>38</v>
      </c>
      <c r="K20" s="14"/>
      <c r="L20" s="22" t="s">
        <v>41</v>
      </c>
      <c r="M20" s="22" t="s">
        <v>44</v>
      </c>
    </row>
    <row r="21" spans="10:13" ht="12.75">
      <c r="J21" s="23" t="s">
        <v>39</v>
      </c>
      <c r="K21" s="23" t="s">
        <v>40</v>
      </c>
      <c r="L21" s="23" t="s">
        <v>63</v>
      </c>
      <c r="M21" s="23" t="s">
        <v>45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5">
        <v>1</v>
      </c>
      <c r="M22" s="33">
        <f aca="true" t="shared" si="1" ref="M22:M30">L22*89.217*1.202*1.15</f>
        <v>123.32465909999999</v>
      </c>
    </row>
    <row r="23" spans="10:13" ht="12.75">
      <c r="J23" s="20">
        <v>2</v>
      </c>
      <c r="K23" s="20" t="s">
        <v>100</v>
      </c>
      <c r="L23" s="25">
        <v>8</v>
      </c>
      <c r="M23" s="33">
        <f>L23*89.217*1.202*1.15</f>
        <v>986.5972727999999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0.21</v>
      </c>
      <c r="M24" s="33">
        <f t="shared" si="1"/>
        <v>25.898178410999996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11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98</v>
      </c>
      <c r="F27" s="11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F28" s="32">
        <f>F25+F26+F27</f>
        <v>7695.2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3071.952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/>
      <c r="K31" s="30" t="s">
        <v>61</v>
      </c>
      <c r="L31" s="28">
        <f>SUM(L22:L22)</f>
        <v>1</v>
      </c>
      <c r="M31" s="34">
        <f>SUM(M22:M30)</f>
        <v>1135.8201103109998</v>
      </c>
    </row>
    <row r="32" spans="2:11" ht="12.75">
      <c r="B32">
        <f>F32/D32</f>
        <v>868</v>
      </c>
      <c r="C32" t="s">
        <v>20</v>
      </c>
      <c r="D32" s="5">
        <v>3.31</v>
      </c>
      <c r="E32" t="s">
        <v>17</v>
      </c>
      <c r="F32" s="5">
        <v>2873.08</v>
      </c>
      <c r="K32" s="1" t="s">
        <v>65</v>
      </c>
    </row>
    <row r="33" spans="1:13" ht="12.75">
      <c r="A33" t="s">
        <v>87</v>
      </c>
      <c r="B33">
        <v>0</v>
      </c>
      <c r="C33" t="s">
        <v>16</v>
      </c>
      <c r="D33" s="5"/>
      <c r="E33" t="s">
        <v>17</v>
      </c>
      <c r="F33" s="5">
        <f>B33*D33</f>
        <v>0</v>
      </c>
      <c r="J33" s="22" t="s">
        <v>38</v>
      </c>
      <c r="K33" s="22"/>
      <c r="L33" s="22" t="s">
        <v>66</v>
      </c>
      <c r="M33" s="22" t="s">
        <v>44</v>
      </c>
    </row>
    <row r="34" spans="1:13" ht="12.75">
      <c r="A34" t="s">
        <v>88</v>
      </c>
      <c r="B34">
        <v>41</v>
      </c>
      <c r="C34" t="s">
        <v>89</v>
      </c>
      <c r="D34" s="5">
        <v>26.5</v>
      </c>
      <c r="E34" t="s">
        <v>17</v>
      </c>
      <c r="F34" s="11">
        <f>B34*D34</f>
        <v>1086.5</v>
      </c>
      <c r="J34" s="23" t="s">
        <v>39</v>
      </c>
      <c r="K34" s="23" t="s">
        <v>40</v>
      </c>
      <c r="L34" s="23"/>
      <c r="M34" s="23" t="s">
        <v>67</v>
      </c>
    </row>
    <row r="35" spans="1:13" ht="12.75">
      <c r="A35" s="4" t="s">
        <v>21</v>
      </c>
      <c r="B35" s="4"/>
      <c r="C35" s="10"/>
      <c r="F35" s="32">
        <f>SUM(F30:F34)</f>
        <v>7031.532</v>
      </c>
      <c r="J35" s="20">
        <v>1</v>
      </c>
      <c r="K35" s="20" t="s">
        <v>94</v>
      </c>
      <c r="L35" s="25" t="s">
        <v>102</v>
      </c>
      <c r="M35" s="25">
        <v>19.56</v>
      </c>
    </row>
    <row r="36" spans="1:13" ht="12.75">
      <c r="A36" s="4" t="s">
        <v>22</v>
      </c>
      <c r="B36" s="4"/>
      <c r="J36" s="20">
        <v>2</v>
      </c>
      <c r="K36" s="20"/>
      <c r="L36" s="25"/>
      <c r="M36" s="25"/>
    </row>
    <row r="37" spans="1:13" ht="12.75">
      <c r="A37" t="s">
        <v>23</v>
      </c>
      <c r="C37">
        <v>151195</v>
      </c>
      <c r="D37">
        <v>219171.6</v>
      </c>
      <c r="E37">
        <v>2844.4</v>
      </c>
      <c r="F37" s="35">
        <f>C37/D37*E37</f>
        <v>1962.2024842634721</v>
      </c>
      <c r="J37" s="20">
        <v>3</v>
      </c>
      <c r="K37" s="20"/>
      <c r="L37" s="25"/>
      <c r="M37" s="25"/>
    </row>
    <row r="38" spans="1:13" ht="12.75">
      <c r="A38" t="s">
        <v>24</v>
      </c>
      <c r="C38">
        <v>132457</v>
      </c>
      <c r="D38">
        <v>219171.6</v>
      </c>
      <c r="E38">
        <v>2844.4</v>
      </c>
      <c r="F38" s="35">
        <f>C38/D38*E38</f>
        <v>1719.0214918356212</v>
      </c>
      <c r="J38" s="20">
        <v>4</v>
      </c>
      <c r="K38" s="20"/>
      <c r="L38" s="25"/>
      <c r="M38" s="25"/>
    </row>
    <row r="39" spans="1:13" ht="12.75">
      <c r="A39" t="s">
        <v>25</v>
      </c>
      <c r="F39" s="11">
        <f>M31</f>
        <v>1135.8201103109998</v>
      </c>
      <c r="J39" s="20">
        <v>5</v>
      </c>
      <c r="K39" s="20"/>
      <c r="L39" s="25"/>
      <c r="M39" s="25"/>
    </row>
    <row r="40" spans="1:13" ht="12.75">
      <c r="A40" t="s">
        <v>80</v>
      </c>
      <c r="F40" s="5"/>
      <c r="J40" s="20">
        <v>6</v>
      </c>
      <c r="K40" s="20"/>
      <c r="L40" s="25"/>
      <c r="M40" s="25"/>
    </row>
    <row r="41" spans="2:13" ht="12.75">
      <c r="B41">
        <v>2844.4</v>
      </c>
      <c r="C41" t="s">
        <v>16</v>
      </c>
      <c r="D41" s="5"/>
      <c r="E41" t="s">
        <v>17</v>
      </c>
      <c r="F41" s="11">
        <v>0</v>
      </c>
      <c r="J41" s="20">
        <v>7</v>
      </c>
      <c r="K41" s="20"/>
      <c r="L41" s="25"/>
      <c r="M41" s="25"/>
    </row>
    <row r="42" spans="1:13" ht="12.75">
      <c r="A42" t="s">
        <v>26</v>
      </c>
      <c r="F42" s="5">
        <f>M58</f>
        <v>19.56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2844.4</v>
      </c>
      <c r="C45" t="s">
        <v>16</v>
      </c>
      <c r="D45" s="11">
        <v>0.79</v>
      </c>
      <c r="E45" t="s">
        <v>17</v>
      </c>
      <c r="F45" s="11">
        <f>B45*D45</f>
        <v>2247.076</v>
      </c>
      <c r="J45" s="20">
        <v>11</v>
      </c>
      <c r="K45" s="20"/>
      <c r="L45" s="25"/>
      <c r="M45" s="25"/>
    </row>
    <row r="46" spans="1:13" ht="12.75">
      <c r="A46" t="s">
        <v>90</v>
      </c>
      <c r="B46" t="s">
        <v>91</v>
      </c>
      <c r="D46" s="11"/>
      <c r="F46" s="11">
        <v>0</v>
      </c>
      <c r="J46" s="20">
        <v>12</v>
      </c>
      <c r="K46" s="20"/>
      <c r="L46" s="25"/>
      <c r="M46" s="25"/>
    </row>
    <row r="47" spans="1:13" ht="12.75">
      <c r="A47" s="4" t="s">
        <v>74</v>
      </c>
      <c r="B47" s="4"/>
      <c r="C47" s="10"/>
      <c r="F47" s="32">
        <f>SUM(F37:F46)</f>
        <v>7083.680086410093</v>
      </c>
      <c r="J47" s="20">
        <v>13</v>
      </c>
      <c r="K47" s="20"/>
      <c r="L47" s="25"/>
      <c r="M47" s="25"/>
    </row>
    <row r="48" spans="1:13" ht="12.75">
      <c r="A48" s="4" t="s">
        <v>29</v>
      </c>
      <c r="J48" s="20">
        <v>14</v>
      </c>
      <c r="K48" s="20"/>
      <c r="L48" s="25"/>
      <c r="M48" s="25"/>
    </row>
    <row r="49" spans="1:13" ht="12.75">
      <c r="A49" t="s">
        <v>30</v>
      </c>
      <c r="B49">
        <v>2844.4</v>
      </c>
      <c r="C49" t="s">
        <v>70</v>
      </c>
      <c r="D49" s="5">
        <v>0.13</v>
      </c>
      <c r="E49" t="s">
        <v>17</v>
      </c>
      <c r="F49" s="11">
        <f>B49*D49</f>
        <v>369.77200000000005</v>
      </c>
      <c r="J49" s="20">
        <v>15</v>
      </c>
      <c r="K49" s="20"/>
      <c r="L49" s="25"/>
      <c r="M49" s="25"/>
    </row>
    <row r="50" spans="1:13" ht="12.75">
      <c r="A50" t="s">
        <v>31</v>
      </c>
      <c r="F50" s="5"/>
      <c r="J50" s="20">
        <v>16</v>
      </c>
      <c r="K50" s="20"/>
      <c r="L50" s="25"/>
      <c r="M50" s="25"/>
    </row>
    <row r="51" spans="1:13" ht="12.75">
      <c r="A51" s="7" t="s">
        <v>79</v>
      </c>
      <c r="F51" s="5"/>
      <c r="J51" s="20">
        <v>17</v>
      </c>
      <c r="K51" s="20"/>
      <c r="L51" s="25"/>
      <c r="M51" s="25"/>
    </row>
    <row r="52" spans="2:13" ht="12.75">
      <c r="B52">
        <v>2844.4</v>
      </c>
      <c r="C52" t="s">
        <v>73</v>
      </c>
      <c r="D52" s="11">
        <v>0.93</v>
      </c>
      <c r="F52" s="11">
        <f>B52*D52</f>
        <v>2645.2920000000004</v>
      </c>
      <c r="J52" s="20">
        <v>18</v>
      </c>
      <c r="K52" s="20"/>
      <c r="L52" s="25"/>
      <c r="M52" s="25"/>
    </row>
    <row r="53" spans="1:13" ht="12.75">
      <c r="A53" s="4" t="s">
        <v>32</v>
      </c>
      <c r="B53" s="1"/>
      <c r="F53" s="32">
        <f>F49+F52</f>
        <v>3015.0640000000003</v>
      </c>
      <c r="J53" s="20">
        <v>19</v>
      </c>
      <c r="K53" s="20"/>
      <c r="L53" s="25"/>
      <c r="M53" s="25"/>
    </row>
    <row r="54" spans="1:13" ht="12.75">
      <c r="A54" s="4" t="s">
        <v>33</v>
      </c>
      <c r="J54" s="20">
        <v>20</v>
      </c>
      <c r="K54" s="20"/>
      <c r="L54" s="25"/>
      <c r="M54" s="25"/>
    </row>
    <row r="55" spans="1:13" ht="12.75">
      <c r="A55" s="7" t="s">
        <v>83</v>
      </c>
      <c r="B55" s="7"/>
      <c r="C55" s="7"/>
      <c r="D55" s="7"/>
      <c r="E55" s="7"/>
      <c r="F55" s="7"/>
      <c r="J55" s="20">
        <v>21</v>
      </c>
      <c r="K55" s="20"/>
      <c r="L55" s="25"/>
      <c r="M55" s="25"/>
    </row>
    <row r="56" spans="2:13" ht="12.75">
      <c r="B56">
        <v>2844.4</v>
      </c>
      <c r="C56" t="s">
        <v>73</v>
      </c>
      <c r="D56" s="11">
        <v>2.87</v>
      </c>
      <c r="F56" s="5">
        <f>B56*D56</f>
        <v>8163.428000000001</v>
      </c>
      <c r="J56" s="20">
        <v>22</v>
      </c>
      <c r="K56" s="20"/>
      <c r="L56" s="25"/>
      <c r="M56" s="25"/>
    </row>
    <row r="57" spans="1:13" ht="12.75">
      <c r="A57" s="4" t="s">
        <v>34</v>
      </c>
      <c r="B57" s="1"/>
      <c r="F57" s="8">
        <f>SUM(F56)</f>
        <v>8163.428000000001</v>
      </c>
      <c r="J57" s="20">
        <v>23</v>
      </c>
      <c r="K57" s="20"/>
      <c r="L57" s="25"/>
      <c r="M57" s="25"/>
    </row>
    <row r="58" spans="1:13" ht="12.75">
      <c r="A58" s="1" t="s">
        <v>35</v>
      </c>
      <c r="B58" s="1"/>
      <c r="F58" s="8">
        <f>F28+F35+F47+F53+F57</f>
        <v>32988.90408641009</v>
      </c>
      <c r="J58" s="20"/>
      <c r="K58" s="20"/>
      <c r="L58" s="31" t="s">
        <v>68</v>
      </c>
      <c r="M58" s="28">
        <f>SUM(M35:M57)</f>
        <v>19.56</v>
      </c>
    </row>
    <row r="59" spans="1:6" ht="12.75">
      <c r="A59" s="1" t="s">
        <v>103</v>
      </c>
      <c r="B59" s="36"/>
      <c r="C59" s="45">
        <v>0.008</v>
      </c>
      <c r="D59" s="1"/>
      <c r="E59" s="1"/>
      <c r="F59" s="32">
        <f>F58*0.8%</f>
        <v>263.9112326912807</v>
      </c>
    </row>
    <row r="60" spans="1:6" ht="15">
      <c r="A60" s="12" t="s">
        <v>37</v>
      </c>
      <c r="B60" s="12"/>
      <c r="C60" s="12"/>
      <c r="D60" s="12"/>
      <c r="E60" s="12"/>
      <c r="F60" s="42">
        <f>F58+F59</f>
        <v>33252.81531910137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95</v>
      </c>
    </row>
    <row r="62" spans="1:6" ht="12.75">
      <c r="A62" s="13"/>
      <c r="B62" s="39">
        <v>41944</v>
      </c>
      <c r="C62" s="40">
        <v>-199694</v>
      </c>
      <c r="D62" s="43">
        <f>F20</f>
        <v>30301.329999999998</v>
      </c>
      <c r="E62" s="43">
        <f>F60</f>
        <v>33252.81531910137</v>
      </c>
      <c r="F62" s="44">
        <f>C62+D62-E62</f>
        <v>-202645.48531910137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2013-11-25T10:30:15Z</cp:lastPrinted>
  <dcterms:created xsi:type="dcterms:W3CDTF">2008-08-18T07:30:19Z</dcterms:created>
  <dcterms:modified xsi:type="dcterms:W3CDTF">2014-01-10T14:19:24Z</dcterms:modified>
  <cp:category/>
  <cp:version/>
  <cp:contentType/>
  <cp:contentStatus/>
</cp:coreProperties>
</file>