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<sst xmlns="http://schemas.openxmlformats.org/spreadsheetml/2006/main" count="137" uniqueCount="110">
  <si>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</si>
  <si>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</si>
  <si>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</si>
  <si>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</si>
  <si>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</si>
  <si>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</si>
  <si>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</si>
  <si>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</si>
  <si>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</si>
  <si>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</si>
  <si>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</si>
  <si>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</si>
  <si>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</si>
  <si>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</si>
  <si>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</si>
  <si>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</si>
  <si>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</si>
  <si>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</si>
  <si>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</si>
  <si>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</si>
  <si>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</si>
  <si>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</si>
  <si>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</si>
  <si>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</si>
  <si>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</si>
  <si>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</si>
  <si>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</si>
  <si>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</si>
  <si>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1) Услуги КВЦ</t>
  </si>
  <si>
    <t>2) Прочие прямые расходы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</si>
  <si>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</si>
  <si>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</si>
  <si>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</si>
  <si>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</si>
  <si>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</si>
  <si>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</si>
  <si>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</si>
  <si>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</si>
  <si>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</si>
  <si>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</si>
  <si>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</si>
  <si>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</si>
  <si>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</si>
  <si>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</si>
  <si>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</si>
  <si>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</si>
  <si>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</si>
  <si>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</si>
  <si>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</si>
  <si>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</si>
  <si>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</si>
  <si>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</si>
  <si>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</si>
  <si>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</si>
  <si>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</si>
  <si>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</si>
  <si>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</si>
  <si>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</si>
  <si>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</si>
  <si>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</si>
  <si>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</si>
  <si>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</si>
  <si>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</si>
  <si>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</si>
  <si>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</si>
  <si>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</si>
  <si>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</si>
  <si>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3. Расходы по содержанию лифтов</t>
  </si>
  <si>
    <t>4. Текущий ремонт</t>
  </si>
  <si>
    <t>5. Общепроизводственные расходы</t>
  </si>
  <si>
    <t>ИТОГО по 5 разделу</t>
  </si>
  <si>
    <t xml:space="preserve">     ИТОГО по 4 разделу</t>
  </si>
  <si>
    <t>6. Общехозяйственные расходы</t>
  </si>
  <si>
    <t xml:space="preserve">ИТОГО по 6 разделу </t>
  </si>
  <si>
    <t xml:space="preserve">  ИТОГО по 3 разделу</t>
  </si>
  <si>
    <t>д.№ 24</t>
  </si>
  <si>
    <t>Учет затрат по текущему ремонту по ул. Забайкальская 24</t>
  </si>
  <si>
    <t>2 лифта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</si>
  <si>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</si>
  <si>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</si>
  <si>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</si>
  <si>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</si>
  <si>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</si>
  <si>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</si>
  <si>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0,5 ставки</t>
  </si>
  <si>
    <t>0,7 ставки</t>
  </si>
  <si>
    <t xml:space="preserve">         за</t>
  </si>
  <si>
    <t>((з/пл. и ЕСН администрации ООО , содерж.конторы,оргтехники, почт.канц-е  расходы)</t>
  </si>
  <si>
    <t>1) Вывоз и захоронение ТБО</t>
  </si>
  <si>
    <t>2) Дежурное освещение</t>
  </si>
  <si>
    <t>3) Дератизация</t>
  </si>
  <si>
    <t>4) ВДПО</t>
  </si>
  <si>
    <t>ВДПО (прочистка поакту)</t>
  </si>
  <si>
    <t>Техлифт (техобслуживание)</t>
  </si>
  <si>
    <t>Испытание обследование строительных конструкций</t>
  </si>
  <si>
    <t>2013 г.</t>
  </si>
  <si>
    <t>1.2 Аренда (Спарк, Медиа-Маркет,интер-телеком,ростелеком)</t>
  </si>
  <si>
    <t xml:space="preserve">3.  </t>
  </si>
  <si>
    <t>ост.на 01.08.</t>
  </si>
  <si>
    <t>июль</t>
  </si>
  <si>
    <t xml:space="preserve">                    за июль  2013 г.</t>
  </si>
  <si>
    <t>вентиль Д 15</t>
  </si>
  <si>
    <t>3шт</t>
  </si>
  <si>
    <t>Смена вентиля д 15 (3шт) кв.6</t>
  </si>
  <si>
    <t>Смена ламп (2шт)</t>
  </si>
  <si>
    <t>лампа</t>
  </si>
  <si>
    <t>2шт</t>
  </si>
  <si>
    <t>Ремонт ШВЫ (138мп) работа по договору кв.32,35,19,27,21</t>
  </si>
  <si>
    <t>мастика</t>
  </si>
  <si>
    <t>55,2кг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</si>
</sst>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0" fontId="0" fillId="0" borderId="0" xfId="0" applyFont="1" applyAlignment="1">
      <alignment horizontal="center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37">
      <selection activeCell="M38" sqref="M38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7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76</v>
      </c>
    </row>
    <row r="2" spans="2:11" ht="12.75">
      <c r="B2" s="1" t="s">
        <v>65</v>
      </c>
      <c r="C2" s="1"/>
      <c r="D2" s="1" t="s">
        <v>75</v>
      </c>
      <c r="K2" t="s">
        <v>100</v>
      </c>
    </row>
    <row r="3" spans="2:13" ht="12.75">
      <c r="B3" s="1" t="s">
        <v>86</v>
      </c>
      <c r="C3" s="8" t="s">
        <v>99</v>
      </c>
      <c r="D3" s="1" t="s">
        <v>95</v>
      </c>
      <c r="J3" s="14" t="s">
        <v>34</v>
      </c>
      <c r="K3" s="29" t="s">
        <v>60</v>
      </c>
      <c r="L3" s="22" t="s">
        <v>37</v>
      </c>
      <c r="M3" s="22" t="s">
        <v>40</v>
      </c>
    </row>
    <row r="4" spans="10:13" ht="12.75">
      <c r="J4" s="15" t="s">
        <v>35</v>
      </c>
      <c r="K4" s="21" t="s">
        <v>36</v>
      </c>
      <c r="L4" s="21" t="s">
        <v>38</v>
      </c>
      <c r="M4" s="21" t="s">
        <v>41</v>
      </c>
    </row>
    <row r="5" spans="2:13" ht="12.75">
      <c r="B5" t="s">
        <v>1</v>
      </c>
      <c r="J5" s="15"/>
      <c r="K5" s="15"/>
      <c r="L5" s="21" t="s">
        <v>39</v>
      </c>
      <c r="M5" s="21"/>
    </row>
    <row r="6" spans="10:13" ht="12.75">
      <c r="J6" s="14">
        <v>1</v>
      </c>
      <c r="K6" s="14" t="s">
        <v>42</v>
      </c>
      <c r="L6" s="14"/>
      <c r="M6" s="14"/>
    </row>
    <row r="7" spans="1:13" ht="12.75">
      <c r="A7" t="s">
        <v>2</v>
      </c>
      <c r="E7">
        <v>4305.3</v>
      </c>
      <c r="F7" t="s">
        <v>66</v>
      </c>
      <c r="J7" s="15"/>
      <c r="K7" s="15" t="s">
        <v>43</v>
      </c>
      <c r="L7" s="21">
        <v>4</v>
      </c>
      <c r="M7" s="33">
        <f>L7*89.21*1.202</f>
        <v>428.92168</v>
      </c>
    </row>
    <row r="8" spans="1:13" ht="12.75">
      <c r="A8" t="s">
        <v>3</v>
      </c>
      <c r="E8">
        <v>617</v>
      </c>
      <c r="F8" t="s">
        <v>66</v>
      </c>
      <c r="J8" s="16"/>
      <c r="K8" s="16" t="s">
        <v>44</v>
      </c>
      <c r="L8" s="23">
        <v>0</v>
      </c>
      <c r="M8" s="33">
        <f aca="true" t="shared" si="0" ref="M8:M17">L8*89.21*1.202</f>
        <v>0</v>
      </c>
    </row>
    <row r="9" spans="1:13" ht="12.75">
      <c r="A9" t="s">
        <v>4</v>
      </c>
      <c r="J9" s="15">
        <v>2</v>
      </c>
      <c r="K9" s="24" t="s">
        <v>45</v>
      </c>
      <c r="L9" s="21"/>
      <c r="M9" s="33">
        <f t="shared" si="0"/>
        <v>0</v>
      </c>
    </row>
    <row r="10" spans="1:13" ht="12.75">
      <c r="A10" t="s">
        <v>5</v>
      </c>
      <c r="E10">
        <v>519.2</v>
      </c>
      <c r="F10" t="s">
        <v>66</v>
      </c>
      <c r="J10" s="16"/>
      <c r="K10" s="18" t="s">
        <v>48</v>
      </c>
      <c r="L10" s="23">
        <v>4</v>
      </c>
      <c r="M10" s="33">
        <f t="shared" si="0"/>
        <v>428.92168</v>
      </c>
    </row>
    <row r="11" spans="1:13" ht="12.75">
      <c r="A11" t="s">
        <v>6</v>
      </c>
      <c r="E11">
        <v>1735.7</v>
      </c>
      <c r="F11" t="s">
        <v>66</v>
      </c>
      <c r="J11" s="14">
        <v>3</v>
      </c>
      <c r="K11" s="17" t="s">
        <v>46</v>
      </c>
      <c r="L11" s="22"/>
      <c r="M11" s="33">
        <f t="shared" si="0"/>
        <v>0</v>
      </c>
    </row>
    <row r="12" spans="1:13" ht="12.75">
      <c r="A12" t="s">
        <v>7</v>
      </c>
      <c r="E12">
        <v>539</v>
      </c>
      <c r="F12" t="s">
        <v>66</v>
      </c>
      <c r="J12" s="16"/>
      <c r="K12" s="18" t="s">
        <v>47</v>
      </c>
      <c r="L12" s="23">
        <v>0</v>
      </c>
      <c r="M12" s="33">
        <f t="shared" si="0"/>
        <v>0</v>
      </c>
    </row>
    <row r="13" spans="10:13" ht="12.75">
      <c r="J13" s="20">
        <v>4</v>
      </c>
      <c r="K13" s="19" t="s">
        <v>49</v>
      </c>
      <c r="L13" s="25">
        <v>0</v>
      </c>
      <c r="M13" s="33">
        <f t="shared" si="0"/>
        <v>0</v>
      </c>
    </row>
    <row r="14" spans="2:13" ht="12.75">
      <c r="B14" s="1" t="s">
        <v>8</v>
      </c>
      <c r="C14" s="1"/>
      <c r="J14" s="14">
        <v>5</v>
      </c>
      <c r="K14" s="17" t="s">
        <v>50</v>
      </c>
      <c r="L14" s="22"/>
      <c r="M14" s="33">
        <f t="shared" si="0"/>
        <v>0</v>
      </c>
    </row>
    <row r="15" spans="10:13" ht="12.75">
      <c r="J15" s="15" t="s">
        <v>51</v>
      </c>
      <c r="K15" s="26" t="s">
        <v>52</v>
      </c>
      <c r="L15" s="21">
        <v>0</v>
      </c>
      <c r="M15" s="33">
        <f t="shared" si="0"/>
        <v>0</v>
      </c>
    </row>
    <row r="16" spans="1:13" ht="12.75">
      <c r="A16" s="2" t="s">
        <v>9</v>
      </c>
      <c r="F16" s="11">
        <v>61868.61</v>
      </c>
      <c r="J16" s="15" t="s">
        <v>53</v>
      </c>
      <c r="K16" s="26" t="s">
        <v>54</v>
      </c>
      <c r="L16" s="21">
        <v>3</v>
      </c>
      <c r="M16" s="33">
        <f t="shared" si="0"/>
        <v>321.69126</v>
      </c>
    </row>
    <row r="17" spans="1:13" ht="12.75">
      <c r="A17" t="s">
        <v>10</v>
      </c>
      <c r="F17" s="5">
        <v>61144.09</v>
      </c>
      <c r="J17" s="16" t="s">
        <v>55</v>
      </c>
      <c r="K17" s="18" t="s">
        <v>56</v>
      </c>
      <c r="L17" s="23">
        <v>3.45</v>
      </c>
      <c r="M17" s="33">
        <f t="shared" si="0"/>
        <v>369.94494899999995</v>
      </c>
    </row>
    <row r="18" spans="2:13" ht="12.75">
      <c r="B18" t="s">
        <v>11</v>
      </c>
      <c r="F18" s="9">
        <f>F17/F16</f>
        <v>0.9882893764705558</v>
      </c>
      <c r="J18" s="20"/>
      <c r="K18" s="27" t="s">
        <v>57</v>
      </c>
      <c r="L18" s="28">
        <f>SUM(L7:L17)</f>
        <v>14.45</v>
      </c>
      <c r="M18" s="34">
        <f>SUM(M7:M17)</f>
        <v>1549.4795689999999</v>
      </c>
    </row>
    <row r="19" spans="1:11" ht="12.75">
      <c r="A19" s="7" t="s">
        <v>96</v>
      </c>
      <c r="B19" s="7"/>
      <c r="C19" s="7"/>
      <c r="D19" s="7"/>
      <c r="E19" s="7"/>
      <c r="F19" s="5">
        <v>1318.96</v>
      </c>
      <c r="K19" s="1" t="s">
        <v>58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62463.049999999996</v>
      </c>
      <c r="J20" s="22" t="s">
        <v>34</v>
      </c>
      <c r="K20" s="14"/>
      <c r="L20" s="22" t="s">
        <v>37</v>
      </c>
      <c r="M20" s="22" t="s">
        <v>40</v>
      </c>
    </row>
    <row r="21" spans="10:13" ht="12.75">
      <c r="J21" s="23" t="s">
        <v>35</v>
      </c>
      <c r="K21" s="23" t="s">
        <v>36</v>
      </c>
      <c r="L21" s="23" t="s">
        <v>59</v>
      </c>
      <c r="M21" s="23" t="s">
        <v>41</v>
      </c>
    </row>
    <row r="22" spans="2:13" ht="12.75">
      <c r="B22" s="1" t="s">
        <v>13</v>
      </c>
      <c r="C22" s="1"/>
      <c r="J22" s="20">
        <v>1</v>
      </c>
      <c r="K22" t="s">
        <v>103</v>
      </c>
      <c r="L22" s="25">
        <v>2.43</v>
      </c>
      <c r="M22" s="33">
        <f>L22*89.21*1.202*1.15</f>
        <v>299.65540868999994</v>
      </c>
    </row>
    <row r="23" spans="10:13" ht="12.75">
      <c r="J23" s="20">
        <v>2</v>
      </c>
      <c r="K23" s="20" t="s">
        <v>104</v>
      </c>
      <c r="L23" s="25">
        <v>0.14</v>
      </c>
      <c r="M23" s="33">
        <f aca="true" t="shared" si="1" ref="M23:M31">L23*89.21*1.202*1.15</f>
        <v>17.264097619999998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3</v>
      </c>
      <c r="K24" s="20" t="s">
        <v>107</v>
      </c>
      <c r="L24" s="25"/>
      <c r="M24" s="33">
        <v>11611.32</v>
      </c>
    </row>
    <row r="25" spans="1:13" ht="12.75">
      <c r="A25" t="s">
        <v>15</v>
      </c>
      <c r="D25" t="s">
        <v>84</v>
      </c>
      <c r="F25" s="11">
        <v>2590.31</v>
      </c>
      <c r="J25" s="20">
        <v>4</v>
      </c>
      <c r="K25" s="20"/>
      <c r="L25" s="25"/>
      <c r="M25" s="33">
        <f t="shared" si="1"/>
        <v>0</v>
      </c>
    </row>
    <row r="26" spans="1:13" ht="12.75">
      <c r="A26" s="6" t="s">
        <v>18</v>
      </c>
      <c r="D26" t="s">
        <v>85</v>
      </c>
      <c r="F26" s="5">
        <v>3017.26</v>
      </c>
      <c r="J26" s="20">
        <v>5</v>
      </c>
      <c r="K26" s="20"/>
      <c r="L26" s="25"/>
      <c r="M26" s="33">
        <f t="shared" si="1"/>
        <v>0</v>
      </c>
    </row>
    <row r="27" spans="1:13" ht="12.75">
      <c r="A27" s="6" t="s">
        <v>97</v>
      </c>
      <c r="F27" s="5">
        <v>0</v>
      </c>
      <c r="J27" s="20">
        <v>6</v>
      </c>
      <c r="K27" s="20"/>
      <c r="L27" s="25"/>
      <c r="M27" s="33">
        <f t="shared" si="1"/>
        <v>0</v>
      </c>
    </row>
    <row r="28" spans="1:13" ht="12.75">
      <c r="A28" s="4" t="s">
        <v>31</v>
      </c>
      <c r="F28" s="32">
        <f>F25+F26+F27</f>
        <v>5607.57</v>
      </c>
      <c r="J28" s="20">
        <v>7</v>
      </c>
      <c r="K28" s="20"/>
      <c r="L28" s="25"/>
      <c r="M28" s="33">
        <f t="shared" si="1"/>
        <v>0</v>
      </c>
    </row>
    <row r="29" spans="1:13" ht="12.75">
      <c r="A29" s="4" t="s">
        <v>19</v>
      </c>
      <c r="J29" s="20">
        <v>8</v>
      </c>
      <c r="K29" s="20"/>
      <c r="L29" s="25"/>
      <c r="M29" s="33">
        <f t="shared" si="1"/>
        <v>0</v>
      </c>
    </row>
    <row r="30" spans="1:13" ht="12.75">
      <c r="A30" t="s">
        <v>88</v>
      </c>
      <c r="D30" s="5">
        <v>1.08</v>
      </c>
      <c r="E30" t="s">
        <v>17</v>
      </c>
      <c r="F30" s="11">
        <f>E7*D30</f>
        <v>4649.724</v>
      </c>
      <c r="J30" s="20">
        <v>9</v>
      </c>
      <c r="K30" s="20"/>
      <c r="L30" s="25"/>
      <c r="M30" s="33">
        <f t="shared" si="1"/>
        <v>0</v>
      </c>
    </row>
    <row r="31" spans="1:13" ht="12.75">
      <c r="A31" t="s">
        <v>89</v>
      </c>
      <c r="J31" s="20">
        <v>10</v>
      </c>
      <c r="K31" s="20"/>
      <c r="L31" s="25"/>
      <c r="M31" s="33">
        <f t="shared" si="1"/>
        <v>0</v>
      </c>
    </row>
    <row r="32" spans="2:13" ht="12.75">
      <c r="B32">
        <f>F32/D32</f>
        <v>1118</v>
      </c>
      <c r="C32" t="s">
        <v>20</v>
      </c>
      <c r="D32" s="5">
        <v>3.31</v>
      </c>
      <c r="E32" t="s">
        <v>17</v>
      </c>
      <c r="F32" s="5">
        <v>3700.58</v>
      </c>
      <c r="J32" s="20"/>
      <c r="K32" s="30" t="s">
        <v>57</v>
      </c>
      <c r="L32" s="28">
        <f>SUM(L22:L31)</f>
        <v>2.5700000000000003</v>
      </c>
      <c r="M32" s="34">
        <f>SUM(M22:M31)</f>
        <v>11928.23950631</v>
      </c>
    </row>
    <row r="33" spans="1:11" ht="12.75">
      <c r="A33" t="s">
        <v>90</v>
      </c>
      <c r="B33">
        <v>617</v>
      </c>
      <c r="C33" t="s">
        <v>16</v>
      </c>
      <c r="D33" s="5">
        <v>0</v>
      </c>
      <c r="E33" t="s">
        <v>17</v>
      </c>
      <c r="F33" s="11">
        <f>B33*D33</f>
        <v>0</v>
      </c>
      <c r="K33" s="1" t="s">
        <v>61</v>
      </c>
    </row>
    <row r="34" spans="1:13" ht="12.75">
      <c r="A34" t="s">
        <v>91</v>
      </c>
      <c r="D34" s="5">
        <v>0</v>
      </c>
      <c r="E34" t="s">
        <v>17</v>
      </c>
      <c r="F34" s="11">
        <f>B34*D34</f>
        <v>0</v>
      </c>
      <c r="J34" s="22" t="s">
        <v>34</v>
      </c>
      <c r="K34" s="22"/>
      <c r="L34" s="22" t="s">
        <v>62</v>
      </c>
      <c r="M34" s="22" t="s">
        <v>40</v>
      </c>
    </row>
    <row r="35" spans="1:13" ht="12.75">
      <c r="A35" s="46" t="s">
        <v>92</v>
      </c>
      <c r="B35" s="46"/>
      <c r="C35" s="46"/>
      <c r="D35" s="47"/>
      <c r="E35" s="46"/>
      <c r="F35" s="48">
        <v>0</v>
      </c>
      <c r="J35" s="23" t="s">
        <v>35</v>
      </c>
      <c r="K35" s="23" t="s">
        <v>36</v>
      </c>
      <c r="L35" s="23"/>
      <c r="M35" s="23" t="s">
        <v>63</v>
      </c>
    </row>
    <row r="36" spans="1:13" ht="12.75">
      <c r="A36" s="4" t="s">
        <v>21</v>
      </c>
      <c r="B36" s="10"/>
      <c r="C36" s="10"/>
      <c r="F36" s="32">
        <f>SUM(F30:F35)</f>
        <v>8350.304</v>
      </c>
      <c r="J36" s="20">
        <v>1</v>
      </c>
      <c r="K36" s="20" t="s">
        <v>101</v>
      </c>
      <c r="L36" s="25" t="s">
        <v>102</v>
      </c>
      <c r="M36" s="25">
        <v>435</v>
      </c>
    </row>
    <row r="37" spans="1:13" ht="12.75">
      <c r="A37" s="4" t="s">
        <v>67</v>
      </c>
      <c r="B37" s="10"/>
      <c r="C37" s="10"/>
      <c r="F37" s="1"/>
      <c r="J37" s="20">
        <v>2</v>
      </c>
      <c r="K37" s="20" t="s">
        <v>105</v>
      </c>
      <c r="L37" s="25" t="s">
        <v>106</v>
      </c>
      <c r="M37" s="25">
        <v>13.04</v>
      </c>
    </row>
    <row r="38" spans="1:13" ht="12.75">
      <c r="A38" s="10" t="s">
        <v>77</v>
      </c>
      <c r="B38" s="10">
        <v>2</v>
      </c>
      <c r="C38" s="10"/>
      <c r="D38" s="5">
        <v>5483</v>
      </c>
      <c r="F38" s="43">
        <f>B38*D38</f>
        <v>10966</v>
      </c>
      <c r="J38" s="20">
        <v>3</v>
      </c>
      <c r="K38" s="20" t="s">
        <v>108</v>
      </c>
      <c r="L38" s="25" t="s">
        <v>109</v>
      </c>
      <c r="M38" s="25">
        <v>6624</v>
      </c>
    </row>
    <row r="39" spans="1:13" ht="12.75">
      <c r="A39" s="49" t="s">
        <v>93</v>
      </c>
      <c r="B39" s="49"/>
      <c r="C39" s="49"/>
      <c r="D39" s="47"/>
      <c r="E39" s="46"/>
      <c r="F39" s="50">
        <v>0</v>
      </c>
      <c r="J39" s="20">
        <v>4</v>
      </c>
      <c r="K39" s="20"/>
      <c r="L39" s="25"/>
      <c r="M39" s="25"/>
    </row>
    <row r="40" spans="1:13" ht="12.75">
      <c r="A40" s="4" t="s">
        <v>74</v>
      </c>
      <c r="F40" s="8">
        <f>F38+F39</f>
        <v>10966</v>
      </c>
      <c r="J40" s="20">
        <v>5</v>
      </c>
      <c r="K40" s="20"/>
      <c r="L40" s="25"/>
      <c r="M40" s="25"/>
    </row>
    <row r="41" spans="1:13" ht="12.75">
      <c r="A41" s="4" t="s">
        <v>68</v>
      </c>
      <c r="B41" s="4"/>
      <c r="J41" s="20">
        <v>6</v>
      </c>
      <c r="K41" s="20"/>
      <c r="L41" s="25"/>
      <c r="M41" s="25"/>
    </row>
    <row r="42" spans="1:13" ht="12.75">
      <c r="A42" t="s">
        <v>22</v>
      </c>
      <c r="C42">
        <v>158058</v>
      </c>
      <c r="D42">
        <v>219171.6</v>
      </c>
      <c r="E42">
        <v>4305.3</v>
      </c>
      <c r="F42" s="35">
        <f>C42/D42*E42</f>
        <v>3104.8142523940146</v>
      </c>
      <c r="J42" s="20">
        <v>7</v>
      </c>
      <c r="K42" s="20"/>
      <c r="L42" s="25"/>
      <c r="M42" s="25"/>
    </row>
    <row r="43" spans="1:13" ht="12.75">
      <c r="A43" t="s">
        <v>23</v>
      </c>
      <c r="C43">
        <v>78930</v>
      </c>
      <c r="D43">
        <v>219171.6</v>
      </c>
      <c r="E43">
        <v>4305.3</v>
      </c>
      <c r="F43" s="35">
        <f>C43/D43*E43</f>
        <v>1550.4624184885267</v>
      </c>
      <c r="J43" s="20">
        <v>8</v>
      </c>
      <c r="K43" s="20"/>
      <c r="L43" s="25"/>
      <c r="M43" s="25"/>
    </row>
    <row r="44" spans="1:13" ht="12.75">
      <c r="A44" t="s">
        <v>24</v>
      </c>
      <c r="F44" s="11">
        <f>M32</f>
        <v>11928.23950631</v>
      </c>
      <c r="J44" s="20">
        <v>9</v>
      </c>
      <c r="K44" s="20"/>
      <c r="L44" s="25"/>
      <c r="M44" s="25"/>
    </row>
    <row r="45" spans="1:13" ht="12.75">
      <c r="A45" t="s">
        <v>82</v>
      </c>
      <c r="F45" s="5"/>
      <c r="J45" s="20">
        <v>10</v>
      </c>
      <c r="K45" s="20"/>
      <c r="L45" s="25"/>
      <c r="M45" s="25"/>
    </row>
    <row r="46" spans="2:13" ht="12.75">
      <c r="B46">
        <v>4305.3</v>
      </c>
      <c r="C46" t="s">
        <v>16</v>
      </c>
      <c r="D46" s="5"/>
      <c r="F46" s="5">
        <v>0</v>
      </c>
      <c r="J46" s="20">
        <v>11</v>
      </c>
      <c r="K46" s="20"/>
      <c r="L46" s="25"/>
      <c r="M46" s="25"/>
    </row>
    <row r="47" spans="1:13" ht="12.75">
      <c r="A47" t="s">
        <v>25</v>
      </c>
      <c r="F47" s="11">
        <f>M55</f>
        <v>7072.04</v>
      </c>
      <c r="J47" s="20">
        <v>12</v>
      </c>
      <c r="K47" s="20"/>
      <c r="L47" s="25"/>
      <c r="M47" s="25"/>
    </row>
    <row r="48" spans="1:13" ht="12.75">
      <c r="A48" t="s">
        <v>26</v>
      </c>
      <c r="F48" s="5"/>
      <c r="J48" s="20">
        <v>13</v>
      </c>
      <c r="K48" s="20"/>
      <c r="L48" s="25"/>
      <c r="M48" s="25"/>
    </row>
    <row r="49" spans="1:13" ht="12.75">
      <c r="A49" t="s">
        <v>27</v>
      </c>
      <c r="F49" s="5"/>
      <c r="J49" s="20">
        <v>14</v>
      </c>
      <c r="K49" s="20"/>
      <c r="L49" s="25"/>
      <c r="M49" s="25"/>
    </row>
    <row r="50" spans="2:13" ht="12.75">
      <c r="B50">
        <v>4305.3</v>
      </c>
      <c r="C50" t="s">
        <v>16</v>
      </c>
      <c r="D50" s="11">
        <v>0.21</v>
      </c>
      <c r="E50" t="s">
        <v>17</v>
      </c>
      <c r="F50" s="11">
        <f>B50*D50</f>
        <v>904.113</v>
      </c>
      <c r="J50" s="20">
        <v>15</v>
      </c>
      <c r="K50" s="20"/>
      <c r="L50" s="25"/>
      <c r="M50" s="25"/>
    </row>
    <row r="51" spans="1:13" ht="12.75">
      <c r="A51" s="46" t="s">
        <v>94</v>
      </c>
      <c r="B51" s="46"/>
      <c r="C51" s="46"/>
      <c r="D51" s="48"/>
      <c r="E51" s="46"/>
      <c r="F51" s="48">
        <v>0</v>
      </c>
      <c r="J51" s="20">
        <v>16</v>
      </c>
      <c r="K51" s="20"/>
      <c r="L51" s="25"/>
      <c r="M51" s="25"/>
    </row>
    <row r="52" spans="1:13" ht="12.75">
      <c r="A52" s="4" t="s">
        <v>71</v>
      </c>
      <c r="B52" s="10"/>
      <c r="C52" s="10"/>
      <c r="F52" s="32">
        <f>SUM(F42:F51)</f>
        <v>24559.669177192543</v>
      </c>
      <c r="J52" s="20">
        <v>17</v>
      </c>
      <c r="K52" s="20"/>
      <c r="L52" s="25"/>
      <c r="M52" s="25"/>
    </row>
    <row r="53" spans="1:13" ht="12.75">
      <c r="A53" s="4" t="s">
        <v>69</v>
      </c>
      <c r="F53" s="5"/>
      <c r="J53" s="20">
        <v>18</v>
      </c>
      <c r="K53" s="20"/>
      <c r="L53" s="25"/>
      <c r="M53" s="25"/>
    </row>
    <row r="54" spans="1:13" ht="12.75">
      <c r="A54" t="s">
        <v>28</v>
      </c>
      <c r="B54">
        <v>4305.3</v>
      </c>
      <c r="C54" t="s">
        <v>66</v>
      </c>
      <c r="D54" s="5">
        <v>0.14</v>
      </c>
      <c r="E54" t="s">
        <v>17</v>
      </c>
      <c r="F54" s="11">
        <f>B54*D54</f>
        <v>602.7420000000001</v>
      </c>
      <c r="J54" s="20">
        <v>19</v>
      </c>
      <c r="K54" s="20"/>
      <c r="L54" s="25"/>
      <c r="M54" s="25"/>
    </row>
    <row r="55" spans="1:13" ht="12.75">
      <c r="A55" t="s">
        <v>29</v>
      </c>
      <c r="F55" s="5"/>
      <c r="J55" s="20"/>
      <c r="K55" s="20"/>
      <c r="L55" s="31" t="s">
        <v>64</v>
      </c>
      <c r="M55" s="34">
        <f>SUM(M36:M54)</f>
        <v>7072.04</v>
      </c>
    </row>
    <row r="56" ht="12.75">
      <c r="A56" s="7" t="s">
        <v>83</v>
      </c>
    </row>
    <row r="57" spans="2:6" ht="12.75">
      <c r="B57">
        <v>4305.3</v>
      </c>
      <c r="C57" t="s">
        <v>16</v>
      </c>
      <c r="D57" s="11">
        <v>0.67</v>
      </c>
      <c r="E57" t="s">
        <v>17</v>
      </c>
      <c r="F57" s="11">
        <f>B57*D57</f>
        <v>2884.5510000000004</v>
      </c>
    </row>
    <row r="58" spans="1:6" ht="12.75">
      <c r="A58" s="4" t="s">
        <v>70</v>
      </c>
      <c r="F58" s="32">
        <f>F54+F57</f>
        <v>3487.2930000000006</v>
      </c>
    </row>
    <row r="59" ht="12.75">
      <c r="A59" s="4" t="s">
        <v>72</v>
      </c>
    </row>
    <row r="60" spans="1:6" ht="12.75">
      <c r="A60" s="7" t="s">
        <v>87</v>
      </c>
      <c r="B60" s="7"/>
      <c r="C60" s="7"/>
      <c r="D60" s="7"/>
      <c r="E60" s="7"/>
      <c r="F60" s="7"/>
    </row>
    <row r="61" spans="2:6" ht="12.75">
      <c r="B61">
        <v>4305.3</v>
      </c>
      <c r="C61" t="s">
        <v>16</v>
      </c>
      <c r="D61" s="11">
        <v>1.62</v>
      </c>
      <c r="E61" t="s">
        <v>17</v>
      </c>
      <c r="F61" s="11">
        <f>B61*D61</f>
        <v>6974.586000000001</v>
      </c>
    </row>
    <row r="62" spans="1:6" ht="12.75">
      <c r="A62" s="10" t="s">
        <v>73</v>
      </c>
      <c r="F62" s="32">
        <f>SUM(F61)</f>
        <v>6974.586000000001</v>
      </c>
    </row>
    <row r="63" spans="1:6" ht="12.75">
      <c r="A63" s="1" t="s">
        <v>30</v>
      </c>
      <c r="B63" s="1"/>
      <c r="F63" s="32">
        <f>F28+F36+F40+F52+F58+F62</f>
        <v>59945.422177192544</v>
      </c>
    </row>
    <row r="64" spans="1:6" ht="12.75">
      <c r="A64" s="1" t="s">
        <v>32</v>
      </c>
      <c r="B64" s="37">
        <v>0.008</v>
      </c>
      <c r="C64" s="1"/>
      <c r="D64" s="1"/>
      <c r="E64" s="1"/>
      <c r="F64" s="32">
        <f>F63*0.8%</f>
        <v>479.5633774175404</v>
      </c>
    </row>
    <row r="65" spans="1:6" ht="15">
      <c r="A65" s="12" t="s">
        <v>33</v>
      </c>
      <c r="B65" s="12"/>
      <c r="C65" s="12"/>
      <c r="D65" s="12"/>
      <c r="E65" s="12"/>
      <c r="F65" s="36">
        <f>F63+F64</f>
        <v>60424.98555461009</v>
      </c>
    </row>
    <row r="66" spans="2:6" ht="12.75">
      <c r="B66" s="38" t="s">
        <v>78</v>
      </c>
      <c r="C66" s="39" t="s">
        <v>79</v>
      </c>
      <c r="D66" s="22" t="s">
        <v>80</v>
      </c>
      <c r="E66" s="22" t="s">
        <v>81</v>
      </c>
      <c r="F66" s="42" t="s">
        <v>98</v>
      </c>
    </row>
    <row r="67" spans="1:6" ht="12.75">
      <c r="A67" s="13"/>
      <c r="B67" s="40">
        <v>41456</v>
      </c>
      <c r="C67" s="41">
        <v>209263</v>
      </c>
      <c r="D67" s="44">
        <f>F20</f>
        <v>62463.049999999996</v>
      </c>
      <c r="E67" s="44">
        <f>F65</f>
        <v>60424.98555461009</v>
      </c>
      <c r="F67" s="45">
        <f>C67+D67-E67</f>
        <v>211301.0644453899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2011-12-17T10:01:25Z</cp:lastPrinted>
  <dcterms:created xsi:type="dcterms:W3CDTF">2008-08-18T07:30:19Z</dcterms:created>
  <dcterms:modified xsi:type="dcterms:W3CDTF">2013-10-02T16:39:22Z</dcterms:modified>
  <cp:category/>
  <cp:version/>
  <cp:contentType/>
  <cp:contentStatus/>
</cp:coreProperties>
</file>